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8195" windowHeight="8385"/>
  </bookViews>
  <sheets>
    <sheet name="Relatório de Resposta 1" sheetId="7" r:id="rId1"/>
    <sheet name="Folha1" sheetId="1" r:id="rId2"/>
    <sheet name="Folha2" sheetId="2" r:id="rId3"/>
    <sheet name="Folha3" sheetId="3" r:id="rId4"/>
  </sheets>
  <definedNames>
    <definedName name="solver_adj" localSheetId="1" hidden="1">Folha1!$B$4:$T$4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Folha1!$B$4:$T$4</definedName>
    <definedName name="solver_lhs10" localSheetId="1" hidden="1">Folha1!$U$18</definedName>
    <definedName name="solver_lhs11" localSheetId="1" hidden="1">Folha1!$U$19</definedName>
    <definedName name="solver_lhs12" localSheetId="1" hidden="1">Folha1!$U$20</definedName>
    <definedName name="solver_lhs13" localSheetId="1" hidden="1">Folha1!$U$21</definedName>
    <definedName name="solver_lhs14" localSheetId="1" hidden="1">Folha1!$U$22</definedName>
    <definedName name="solver_lhs15" localSheetId="1" hidden="1">Folha1!$U$23</definedName>
    <definedName name="solver_lhs16" localSheetId="1" hidden="1">Folha1!$U$24</definedName>
    <definedName name="solver_lhs17" localSheetId="1" hidden="1">Folha1!$U$25</definedName>
    <definedName name="solver_lhs18" localSheetId="1" hidden="1">Folha1!$U$26</definedName>
    <definedName name="solver_lhs2" localSheetId="1" hidden="1">Folha1!$N$4:$T$4</definedName>
    <definedName name="solver_lhs3" localSheetId="1" hidden="1">Folha1!$U$11</definedName>
    <definedName name="solver_lhs4" localSheetId="1" hidden="1">Folha1!$U$12</definedName>
    <definedName name="solver_lhs5" localSheetId="1" hidden="1">Folha1!$U$13</definedName>
    <definedName name="solver_lhs6" localSheetId="1" hidden="1">Folha1!$U$14</definedName>
    <definedName name="solver_lhs7" localSheetId="1" hidden="1">Folha1!$U$15</definedName>
    <definedName name="solver_lhs8" localSheetId="1" hidden="1">Folha1!$U$16</definedName>
    <definedName name="solver_lhs9" localSheetId="1" hidden="1">Folha1!$U$17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18</definedName>
    <definedName name="solver_nwt" localSheetId="1" hidden="1">1</definedName>
    <definedName name="solver_opt" localSheetId="1" hidden="1">Folha1!$V$6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1</definedName>
    <definedName name="solver_rel12" localSheetId="1" hidden="1">1</definedName>
    <definedName name="solver_rel13" localSheetId="1" hidden="1">1</definedName>
    <definedName name="solver_rel14" localSheetId="1" hidden="1">1</definedName>
    <definedName name="solver_rel15" localSheetId="1" hidden="1">1</definedName>
    <definedName name="solver_rel16" localSheetId="1" hidden="1">1</definedName>
    <definedName name="solver_rel17" localSheetId="1" hidden="1">1</definedName>
    <definedName name="solver_rel18" localSheetId="1" hidden="1">1</definedName>
    <definedName name="solver_rel2" localSheetId="1" hidden="1">4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1</definedName>
    <definedName name="solver_rhs1" localSheetId="1" hidden="1">0</definedName>
    <definedName name="solver_rhs10" localSheetId="1" hidden="1">Folha1!$V$18</definedName>
    <definedName name="solver_rhs11" localSheetId="1" hidden="1">Folha1!$V$19</definedName>
    <definedName name="solver_rhs12" localSheetId="1" hidden="1">Folha1!$V$20</definedName>
    <definedName name="solver_rhs13" localSheetId="1" hidden="1">Folha1!$V$21</definedName>
    <definedName name="solver_rhs14" localSheetId="1" hidden="1">Folha1!$V$22</definedName>
    <definedName name="solver_rhs15" localSheetId="1" hidden="1">Folha1!$V$23</definedName>
    <definedName name="solver_rhs16" localSheetId="1" hidden="1">Folha1!$V$24</definedName>
    <definedName name="solver_rhs17" localSheetId="1" hidden="1">Folha1!$V$25</definedName>
    <definedName name="solver_rhs18" localSheetId="1" hidden="1">Folha1!$V$26</definedName>
    <definedName name="solver_rhs2" localSheetId="1" hidden="1">número inteiro</definedName>
    <definedName name="solver_rhs3" localSheetId="1" hidden="1">Folha1!$V$11</definedName>
    <definedName name="solver_rhs4" localSheetId="1" hidden="1">Folha1!$V$12</definedName>
    <definedName name="solver_rhs5" localSheetId="1" hidden="1">Folha1!$V$13</definedName>
    <definedName name="solver_rhs6" localSheetId="1" hidden="1">Folha1!$V$14</definedName>
    <definedName name="solver_rhs7" localSheetId="1" hidden="1">Folha1!$V$15</definedName>
    <definedName name="solver_rhs8" localSheetId="1" hidden="1">Folha1!$V$16</definedName>
    <definedName name="solver_rhs9" localSheetId="1" hidden="1">Folha1!$V$17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44525"/>
</workbook>
</file>

<file path=xl/calcChain.xml><?xml version="1.0" encoding="utf-8"?>
<calcChain xmlns="http://schemas.openxmlformats.org/spreadsheetml/2006/main">
  <c r="B7" i="1" l="1"/>
  <c r="V6" i="1"/>
  <c r="M7" i="1" l="1"/>
  <c r="L7" i="1"/>
  <c r="K7" i="1"/>
  <c r="J7" i="1"/>
  <c r="I7" i="1"/>
  <c r="H7" i="1"/>
  <c r="G7" i="1"/>
  <c r="F7" i="1"/>
  <c r="E7" i="1"/>
  <c r="D7" i="1"/>
  <c r="C7" i="1"/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11" i="1"/>
  <c r="S22" i="1" l="1"/>
  <c r="T21" i="1"/>
  <c r="P21" i="1"/>
  <c r="R20" i="1"/>
  <c r="O19" i="1"/>
  <c r="Q18" i="1"/>
  <c r="N17" i="1"/>
  <c r="T7" i="1"/>
  <c r="S7" i="1"/>
  <c r="R7" i="1"/>
  <c r="Q7" i="1"/>
  <c r="P7" i="1"/>
  <c r="O7" i="1"/>
  <c r="N7" i="1"/>
  <c r="J16" i="1" l="1"/>
  <c r="D16" i="1"/>
  <c r="J15" i="1" l="1"/>
  <c r="D15" i="1"/>
</calcChain>
</file>

<file path=xl/sharedStrings.xml><?xml version="1.0" encoding="utf-8"?>
<sst xmlns="http://schemas.openxmlformats.org/spreadsheetml/2006/main" count="273" uniqueCount="124">
  <si>
    <t>Vars de decisão</t>
  </si>
  <si>
    <t>F.O:</t>
  </si>
  <si>
    <t>Coefs das vars</t>
  </si>
  <si>
    <t>Coefs restrições</t>
  </si>
  <si>
    <t>l.e.</t>
  </si>
  <si>
    <t>l.d.</t>
  </si>
  <si>
    <t>x111</t>
  </si>
  <si>
    <t>x112</t>
  </si>
  <si>
    <t>x113</t>
  </si>
  <si>
    <t>x122</t>
  </si>
  <si>
    <t>x123</t>
  </si>
  <si>
    <t>x133</t>
  </si>
  <si>
    <t>x211</t>
  </si>
  <si>
    <t>x212</t>
  </si>
  <si>
    <t>x213</t>
  </si>
  <si>
    <t>x222</t>
  </si>
  <si>
    <t>x223</t>
  </si>
  <si>
    <t>x233</t>
  </si>
  <si>
    <t>y11</t>
  </si>
  <si>
    <t>y12</t>
  </si>
  <si>
    <t>y13</t>
  </si>
  <si>
    <t>y21</t>
  </si>
  <si>
    <t>y22</t>
  </si>
  <si>
    <t>y23</t>
  </si>
  <si>
    <t>w</t>
  </si>
  <si>
    <t>Microsoft Excel 14.0 Relatório de Resposta</t>
  </si>
  <si>
    <t>Folha de Cálculo: [IO Q2.xlsx]Folha1</t>
  </si>
  <si>
    <t>Resultado: O Solver encontrou uma solução. Todas as restrições e condições de optimização foram satisfeitas.</t>
  </si>
  <si>
    <t>Motor do Solver</t>
  </si>
  <si>
    <t>Motor: LP Simplex</t>
  </si>
  <si>
    <t>Iterações: 1 Subproblemas: 974</t>
  </si>
  <si>
    <t>Opções do Solver</t>
  </si>
  <si>
    <t>Tempo Máximo Ilimitado,  Iterações Ilimitado, Precision 0,000001, Utilizar Arredondamento Automático</t>
  </si>
  <si>
    <t>Máximo de Subproblemas Ilimitado, Máximo de Soluções de Número Inteiro Ilimitado, Tolerância de Número Inteiro 0%, Assumir NãoNegativo</t>
  </si>
  <si>
    <t>Célula de Objectivo (Máximo)</t>
  </si>
  <si>
    <t>Célula</t>
  </si>
  <si>
    <t>Nome</t>
  </si>
  <si>
    <t>Valor Original</t>
  </si>
  <si>
    <t>Valor Final</t>
  </si>
  <si>
    <t>Células de Variável</t>
  </si>
  <si>
    <t>Número inteiro</t>
  </si>
  <si>
    <t>Restrições</t>
  </si>
  <si>
    <t>Valor da Célula</t>
  </si>
  <si>
    <t>Fórmula</t>
  </si>
  <si>
    <t>Estado</t>
  </si>
  <si>
    <t>Margem</t>
  </si>
  <si>
    <t>$V$6</t>
  </si>
  <si>
    <t>$B$4</t>
  </si>
  <si>
    <t>Contin</t>
  </si>
  <si>
    <t>$C$4</t>
  </si>
  <si>
    <t>$D$4</t>
  </si>
  <si>
    <t>$E$4</t>
  </si>
  <si>
    <t>$F$4</t>
  </si>
  <si>
    <t>$G$4</t>
  </si>
  <si>
    <t>$H$4</t>
  </si>
  <si>
    <t>$I$4</t>
  </si>
  <si>
    <t>$J$4</t>
  </si>
  <si>
    <t>$K$4</t>
  </si>
  <si>
    <t>$L$4</t>
  </si>
  <si>
    <t>$M$4</t>
  </si>
  <si>
    <t>$N$4</t>
  </si>
  <si>
    <t>$O$4</t>
  </si>
  <si>
    <t>$P$4</t>
  </si>
  <si>
    <t>$Q$4</t>
  </si>
  <si>
    <t>$R$4</t>
  </si>
  <si>
    <t>$S$4</t>
  </si>
  <si>
    <t>$T$4</t>
  </si>
  <si>
    <t>$U$11</t>
  </si>
  <si>
    <t>$U$11&gt;=$V$11</t>
  </si>
  <si>
    <t>Sem Enlace</t>
  </si>
  <si>
    <t>$U$12</t>
  </si>
  <si>
    <t>$U$12&lt;=$V$12</t>
  </si>
  <si>
    <t>Enlace</t>
  </si>
  <si>
    <t>$U$13</t>
  </si>
  <si>
    <t>$U$13&gt;=$V$13</t>
  </si>
  <si>
    <t>$U$14</t>
  </si>
  <si>
    <t>$U$14&lt;=$V$14</t>
  </si>
  <si>
    <t>$U$15</t>
  </si>
  <si>
    <t>$U$15&gt;=$V$15</t>
  </si>
  <si>
    <t>$U$16</t>
  </si>
  <si>
    <t>$U$16&lt;=$V$16</t>
  </si>
  <si>
    <t>$U$17</t>
  </si>
  <si>
    <t>$U$17&lt;=$V$17</t>
  </si>
  <si>
    <t>$U$18</t>
  </si>
  <si>
    <t>$U$18&lt;=$V$18</t>
  </si>
  <si>
    <t>$U$19</t>
  </si>
  <si>
    <t>$U$19&lt;=$V$19</t>
  </si>
  <si>
    <t>$U$20</t>
  </si>
  <si>
    <t>$U$20&lt;=$V$20</t>
  </si>
  <si>
    <t>$U$21</t>
  </si>
  <si>
    <t>$U$21&lt;=$V$21</t>
  </si>
  <si>
    <t>$U$22</t>
  </si>
  <si>
    <t>$U$22&lt;=$V$22</t>
  </si>
  <si>
    <t>$U$23</t>
  </si>
  <si>
    <t>$U$23&lt;=$V$23</t>
  </si>
  <si>
    <t>$U$24</t>
  </si>
  <si>
    <t>$U$24&lt;=$V$24</t>
  </si>
  <si>
    <t>$U$25</t>
  </si>
  <si>
    <t>$U$25&lt;=$V$25</t>
  </si>
  <si>
    <t>$U$26</t>
  </si>
  <si>
    <t>$U$26&lt;=$V$26</t>
  </si>
  <si>
    <t>$B$4&gt;=0</t>
  </si>
  <si>
    <t>$C$4&gt;=0</t>
  </si>
  <si>
    <t>$D$4&gt;=0</t>
  </si>
  <si>
    <t>$E$4&gt;=0</t>
  </si>
  <si>
    <t>$F$4&gt;=0</t>
  </si>
  <si>
    <t>$G$4&gt;=0</t>
  </si>
  <si>
    <t>$H$4&gt;=0</t>
  </si>
  <si>
    <t>$I$4&gt;=0</t>
  </si>
  <si>
    <t>$J$4&gt;=0</t>
  </si>
  <si>
    <t>$K$4&gt;=0</t>
  </si>
  <si>
    <t>$L$4&gt;=0</t>
  </si>
  <si>
    <t>$M$4&gt;=0</t>
  </si>
  <si>
    <t>$N$4&gt;=0</t>
  </si>
  <si>
    <t>$O$4&gt;=0</t>
  </si>
  <si>
    <t>$P$4&gt;=0</t>
  </si>
  <si>
    <t>$Q$4&gt;=0</t>
  </si>
  <si>
    <t>$R$4&gt;=0</t>
  </si>
  <si>
    <t>$S$4&gt;=0</t>
  </si>
  <si>
    <t>$T$4&gt;=0</t>
  </si>
  <si>
    <t>$N$4:$T$4=Número inteiro</t>
  </si>
  <si>
    <t>Coefs das vars F.O:</t>
  </si>
  <si>
    <t>Tempo de Solução: 1,56 Segundos.</t>
  </si>
  <si>
    <t>Relatório Criado: 30-11-2013 16:49:33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</si>
</sst>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1" fillId="0" borderId="0" xfId="0" applyFo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2" xfId="0" applyNumberFormat="1" applyFill="1" applyBorder="1" applyAlignment="1"/>
    <xf numFmtId="0" fontId="0" fillId="0" borderId="3" xfId="0" applyNumberFormat="1" applyFill="1" applyBorder="1" applyAlignment="1"/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5" xfId="0" applyBorder="1"/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Fill="1" applyBorder="1"/>
    <xf numFmtId="168" fontId="2" fillId="0" borderId="20" xfId="0" applyNumberFormat="1" applyFont="1" applyFill="1" applyBorder="1"/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activeCell="D10" sqref="D10"/>
    </sheetView>
  </sheetViews>
  <sheetFormatPr defaultRowHeight="15" x14ac:dyDescent="0.25"/>
  <cols>
    <col min="1" max="1" width="2.28515625" customWidth="1"/>
    <col min="2" max="2" width="25.140625" customWidth="1"/>
    <col min="3" max="3" width="17.7109375" bestFit="1" customWidth="1"/>
    <col min="4" max="4" width="14.42578125" bestFit="1" customWidth="1"/>
    <col min="5" max="5" width="13.7109375" bestFit="1" customWidth="1"/>
    <col min="6" max="6" width="14.85546875" bestFit="1" customWidth="1"/>
    <col min="7" max="7" width="8.42578125" customWidth="1"/>
  </cols>
  <sheetData>
    <row r="1" spans="1:5" x14ac:dyDescent="0.25">
      <c r="A1" s="2" t="s">
        <v>25</v>
      </c>
    </row>
    <row r="2" spans="1:5" x14ac:dyDescent="0.25">
      <c r="A2" s="2" t="s">
        <v>26</v>
      </c>
    </row>
    <row r="3" spans="1:5" x14ac:dyDescent="0.25">
      <c r="A3" s="2" t="s">
        <v>123</v>
      </c>
    </row>
    <row r="4" spans="1:5" x14ac:dyDescent="0.25">
      <c r="A4" s="2" t="s">
        <v>27</v>
      </c>
    </row>
    <row r="5" spans="1:5" x14ac:dyDescent="0.25">
      <c r="A5" s="2" t="s">
        <v>28</v>
      </c>
    </row>
    <row r="6" spans="1:5" x14ac:dyDescent="0.25">
      <c r="A6" s="2"/>
      <c r="B6" t="s">
        <v>29</v>
      </c>
    </row>
    <row r="7" spans="1:5" x14ac:dyDescent="0.25">
      <c r="A7" s="2"/>
      <c r="B7" t="s">
        <v>122</v>
      </c>
    </row>
    <row r="8" spans="1:5" x14ac:dyDescent="0.25">
      <c r="A8" s="2"/>
      <c r="B8" t="s">
        <v>30</v>
      </c>
    </row>
    <row r="9" spans="1:5" x14ac:dyDescent="0.25">
      <c r="A9" s="2" t="s">
        <v>31</v>
      </c>
    </row>
    <row r="10" spans="1:5" x14ac:dyDescent="0.25">
      <c r="B10" t="s">
        <v>32</v>
      </c>
    </row>
    <row r="11" spans="1:5" x14ac:dyDescent="0.25">
      <c r="B11" t="s">
        <v>33</v>
      </c>
    </row>
    <row r="14" spans="1:5" ht="15.75" thickBot="1" x14ac:dyDescent="0.3">
      <c r="A14" t="s">
        <v>34</v>
      </c>
    </row>
    <row r="15" spans="1:5" ht="15.75" thickBot="1" x14ac:dyDescent="0.3">
      <c r="B15" s="7" t="s">
        <v>35</v>
      </c>
      <c r="C15" s="7" t="s">
        <v>36</v>
      </c>
      <c r="D15" s="7" t="s">
        <v>37</v>
      </c>
      <c r="E15" s="7" t="s">
        <v>38</v>
      </c>
    </row>
    <row r="16" spans="1:5" ht="15.75" thickBot="1" x14ac:dyDescent="0.3">
      <c r="B16" s="3" t="s">
        <v>46</v>
      </c>
      <c r="C16" s="3" t="s">
        <v>121</v>
      </c>
      <c r="D16" s="5">
        <v>-240000</v>
      </c>
      <c r="E16" s="5">
        <v>340736.25</v>
      </c>
    </row>
    <row r="19" spans="1:6" ht="15.75" thickBot="1" x14ac:dyDescent="0.3">
      <c r="A19" t="s">
        <v>39</v>
      </c>
    </row>
    <row r="20" spans="1:6" ht="15.75" thickBot="1" x14ac:dyDescent="0.3">
      <c r="B20" s="7" t="s">
        <v>35</v>
      </c>
      <c r="C20" s="7" t="s">
        <v>36</v>
      </c>
      <c r="D20" s="7" t="s">
        <v>37</v>
      </c>
      <c r="E20" s="7" t="s">
        <v>38</v>
      </c>
      <c r="F20" s="7" t="s">
        <v>40</v>
      </c>
    </row>
    <row r="21" spans="1:6" x14ac:dyDescent="0.25">
      <c r="B21" s="4" t="s">
        <v>47</v>
      </c>
      <c r="C21" s="4" t="s">
        <v>6</v>
      </c>
      <c r="D21" s="6">
        <v>0</v>
      </c>
      <c r="E21" s="6">
        <v>71.874999999999957</v>
      </c>
      <c r="F21" s="4" t="s">
        <v>48</v>
      </c>
    </row>
    <row r="22" spans="1:6" x14ac:dyDescent="0.25">
      <c r="B22" s="4" t="s">
        <v>49</v>
      </c>
      <c r="C22" s="4" t="s">
        <v>7</v>
      </c>
      <c r="D22" s="6">
        <v>0</v>
      </c>
      <c r="E22" s="6">
        <v>8.1250000000000409</v>
      </c>
      <c r="F22" s="4" t="s">
        <v>48</v>
      </c>
    </row>
    <row r="23" spans="1:6" x14ac:dyDescent="0.25">
      <c r="B23" s="4" t="s">
        <v>50</v>
      </c>
      <c r="C23" s="4" t="s">
        <v>8</v>
      </c>
      <c r="D23" s="6">
        <v>0</v>
      </c>
      <c r="E23" s="6">
        <v>0</v>
      </c>
      <c r="F23" s="4" t="s">
        <v>48</v>
      </c>
    </row>
    <row r="24" spans="1:6" x14ac:dyDescent="0.25">
      <c r="B24" s="4" t="s">
        <v>51</v>
      </c>
      <c r="C24" s="4" t="s">
        <v>9</v>
      </c>
      <c r="D24" s="6">
        <v>0</v>
      </c>
      <c r="E24" s="6">
        <v>39.374999999999993</v>
      </c>
      <c r="F24" s="4" t="s">
        <v>48</v>
      </c>
    </row>
    <row r="25" spans="1:6" x14ac:dyDescent="0.25">
      <c r="B25" s="4" t="s">
        <v>52</v>
      </c>
      <c r="C25" s="4" t="s">
        <v>10</v>
      </c>
      <c r="D25" s="6">
        <v>0</v>
      </c>
      <c r="E25" s="6">
        <v>0.62500000000000444</v>
      </c>
      <c r="F25" s="4" t="s">
        <v>48</v>
      </c>
    </row>
    <row r="26" spans="1:6" x14ac:dyDescent="0.25">
      <c r="B26" s="4" t="s">
        <v>53</v>
      </c>
      <c r="C26" s="4" t="s">
        <v>11</v>
      </c>
      <c r="D26" s="6">
        <v>0</v>
      </c>
      <c r="E26" s="6">
        <v>90.000000000000014</v>
      </c>
      <c r="F26" s="4" t="s">
        <v>48</v>
      </c>
    </row>
    <row r="27" spans="1:6" x14ac:dyDescent="0.25">
      <c r="B27" s="4" t="s">
        <v>54</v>
      </c>
      <c r="C27" s="4" t="s">
        <v>12</v>
      </c>
      <c r="D27" s="6">
        <v>0</v>
      </c>
      <c r="E27" s="6">
        <v>78.125000000000043</v>
      </c>
      <c r="F27" s="4" t="s">
        <v>48</v>
      </c>
    </row>
    <row r="28" spans="1:6" x14ac:dyDescent="0.25">
      <c r="B28" s="4" t="s">
        <v>55</v>
      </c>
      <c r="C28" s="4" t="s">
        <v>13</v>
      </c>
      <c r="D28" s="6">
        <v>0</v>
      </c>
      <c r="E28" s="6">
        <v>1.8749999999999591</v>
      </c>
      <c r="F28" s="4" t="s">
        <v>48</v>
      </c>
    </row>
    <row r="29" spans="1:6" x14ac:dyDescent="0.25">
      <c r="B29" s="4" t="s">
        <v>56</v>
      </c>
      <c r="C29" s="4" t="s">
        <v>14</v>
      </c>
      <c r="D29" s="6">
        <v>0</v>
      </c>
      <c r="E29" s="6">
        <v>0</v>
      </c>
      <c r="F29" s="4" t="s">
        <v>48</v>
      </c>
    </row>
    <row r="30" spans="1:6" x14ac:dyDescent="0.25">
      <c r="B30" s="4" t="s">
        <v>57</v>
      </c>
      <c r="C30" s="4" t="s">
        <v>15</v>
      </c>
      <c r="D30" s="6">
        <v>0</v>
      </c>
      <c r="E30" s="6">
        <v>143</v>
      </c>
      <c r="F30" s="4" t="s">
        <v>48</v>
      </c>
    </row>
    <row r="31" spans="1:6" x14ac:dyDescent="0.25">
      <c r="B31" s="4" t="s">
        <v>58</v>
      </c>
      <c r="C31" s="4" t="s">
        <v>16</v>
      </c>
      <c r="D31" s="6">
        <v>0</v>
      </c>
      <c r="E31" s="6">
        <v>0</v>
      </c>
      <c r="F31" s="4" t="s">
        <v>48</v>
      </c>
    </row>
    <row r="32" spans="1:6" x14ac:dyDescent="0.25">
      <c r="B32" s="4" t="s">
        <v>59</v>
      </c>
      <c r="C32" s="4" t="s">
        <v>17</v>
      </c>
      <c r="D32" s="6">
        <v>0</v>
      </c>
      <c r="E32" s="6">
        <v>99.5</v>
      </c>
      <c r="F32" s="4" t="s">
        <v>48</v>
      </c>
    </row>
    <row r="33" spans="1:7" x14ac:dyDescent="0.25">
      <c r="B33" s="4" t="s">
        <v>60</v>
      </c>
      <c r="C33" s="4" t="s">
        <v>18</v>
      </c>
      <c r="D33" s="6">
        <v>0</v>
      </c>
      <c r="E33" s="6">
        <v>0</v>
      </c>
      <c r="F33" s="4" t="s">
        <v>40</v>
      </c>
    </row>
    <row r="34" spans="1:7" x14ac:dyDescent="0.25">
      <c r="B34" s="4" t="s">
        <v>61</v>
      </c>
      <c r="C34" s="4" t="s">
        <v>19</v>
      </c>
      <c r="D34" s="6">
        <v>0</v>
      </c>
      <c r="E34" s="6">
        <v>0</v>
      </c>
      <c r="F34" s="4" t="s">
        <v>40</v>
      </c>
    </row>
    <row r="35" spans="1:7" x14ac:dyDescent="0.25">
      <c r="B35" s="4" t="s">
        <v>62</v>
      </c>
      <c r="C35" s="4" t="s">
        <v>20</v>
      </c>
      <c r="D35" s="6">
        <v>0</v>
      </c>
      <c r="E35" s="6">
        <v>0</v>
      </c>
      <c r="F35" s="4" t="s">
        <v>40</v>
      </c>
    </row>
    <row r="36" spans="1:7" x14ac:dyDescent="0.25">
      <c r="B36" s="4" t="s">
        <v>63</v>
      </c>
      <c r="C36" s="4" t="s">
        <v>21</v>
      </c>
      <c r="D36" s="6">
        <v>0</v>
      </c>
      <c r="E36" s="6">
        <v>0</v>
      </c>
      <c r="F36" s="4" t="s">
        <v>40</v>
      </c>
    </row>
    <row r="37" spans="1:7" x14ac:dyDescent="0.25">
      <c r="B37" s="4" t="s">
        <v>64</v>
      </c>
      <c r="C37" s="4" t="s">
        <v>22</v>
      </c>
      <c r="D37" s="6">
        <v>0</v>
      </c>
      <c r="E37" s="6">
        <v>42</v>
      </c>
      <c r="F37" s="4" t="s">
        <v>40</v>
      </c>
    </row>
    <row r="38" spans="1:7" x14ac:dyDescent="0.25">
      <c r="B38" s="4" t="s">
        <v>65</v>
      </c>
      <c r="C38" s="4" t="s">
        <v>23</v>
      </c>
      <c r="D38" s="6">
        <v>0</v>
      </c>
      <c r="E38" s="6">
        <v>13</v>
      </c>
      <c r="F38" s="4" t="s">
        <v>40</v>
      </c>
    </row>
    <row r="39" spans="1:7" ht="15.75" thickBot="1" x14ac:dyDescent="0.3">
      <c r="B39" s="3" t="s">
        <v>66</v>
      </c>
      <c r="C39" s="3" t="s">
        <v>24</v>
      </c>
      <c r="D39" s="5">
        <v>0</v>
      </c>
      <c r="E39" s="5">
        <v>20</v>
      </c>
      <c r="F39" s="3" t="s">
        <v>40</v>
      </c>
    </row>
    <row r="42" spans="1:7" ht="15.75" thickBot="1" x14ac:dyDescent="0.3">
      <c r="A42" t="s">
        <v>41</v>
      </c>
    </row>
    <row r="43" spans="1:7" ht="15.75" thickBot="1" x14ac:dyDescent="0.3">
      <c r="B43" s="7" t="s">
        <v>35</v>
      </c>
      <c r="C43" s="7" t="s">
        <v>36</v>
      </c>
      <c r="D43" s="7" t="s">
        <v>42</v>
      </c>
      <c r="E43" s="7" t="s">
        <v>43</v>
      </c>
      <c r="F43" s="7" t="s">
        <v>44</v>
      </c>
      <c r="G43" s="7" t="s">
        <v>45</v>
      </c>
    </row>
    <row r="44" spans="1:7" x14ac:dyDescent="0.25">
      <c r="B44" s="4" t="s">
        <v>67</v>
      </c>
      <c r="C44" s="4" t="s">
        <v>4</v>
      </c>
      <c r="D44" s="6">
        <v>150</v>
      </c>
      <c r="E44" s="4" t="s">
        <v>68</v>
      </c>
      <c r="F44" s="4" t="s">
        <v>69</v>
      </c>
      <c r="G44" s="6">
        <v>50</v>
      </c>
    </row>
    <row r="45" spans="1:7" x14ac:dyDescent="0.25">
      <c r="B45" s="4" t="s">
        <v>70</v>
      </c>
      <c r="C45" s="4" t="s">
        <v>4</v>
      </c>
      <c r="D45" s="6">
        <v>150</v>
      </c>
      <c r="E45" s="4" t="s">
        <v>71</v>
      </c>
      <c r="F45" s="4" t="s">
        <v>72</v>
      </c>
      <c r="G45" s="4">
        <v>0</v>
      </c>
    </row>
    <row r="46" spans="1:7" x14ac:dyDescent="0.25">
      <c r="B46" s="4" t="s">
        <v>73</v>
      </c>
      <c r="C46" s="4" t="s">
        <v>4</v>
      </c>
      <c r="D46" s="6">
        <v>190</v>
      </c>
      <c r="E46" s="4" t="s">
        <v>74</v>
      </c>
      <c r="F46" s="4" t="s">
        <v>69</v>
      </c>
      <c r="G46" s="6">
        <v>70</v>
      </c>
    </row>
    <row r="47" spans="1:7" x14ac:dyDescent="0.25">
      <c r="B47" s="4" t="s">
        <v>75</v>
      </c>
      <c r="C47" s="4" t="s">
        <v>4</v>
      </c>
      <c r="D47" s="6">
        <v>190</v>
      </c>
      <c r="E47" s="4" t="s">
        <v>76</v>
      </c>
      <c r="F47" s="4" t="s">
        <v>72</v>
      </c>
      <c r="G47" s="4">
        <v>0</v>
      </c>
    </row>
    <row r="48" spans="1:7" x14ac:dyDescent="0.25">
      <c r="B48" s="4" t="s">
        <v>77</v>
      </c>
      <c r="C48" s="4" t="s">
        <v>4</v>
      </c>
      <c r="D48" s="6">
        <v>190</v>
      </c>
      <c r="E48" s="4" t="s">
        <v>78</v>
      </c>
      <c r="F48" s="4" t="s">
        <v>69</v>
      </c>
      <c r="G48" s="6">
        <v>50</v>
      </c>
    </row>
    <row r="49" spans="2:7" x14ac:dyDescent="0.25">
      <c r="B49" s="4" t="s">
        <v>79</v>
      </c>
      <c r="C49" s="4" t="s">
        <v>4</v>
      </c>
      <c r="D49" s="6">
        <v>190</v>
      </c>
      <c r="E49" s="4" t="s">
        <v>80</v>
      </c>
      <c r="F49" s="4" t="s">
        <v>72</v>
      </c>
      <c r="G49" s="4">
        <v>0</v>
      </c>
    </row>
    <row r="50" spans="2:7" x14ac:dyDescent="0.25">
      <c r="B50" s="4" t="s">
        <v>81</v>
      </c>
      <c r="C50" s="4" t="s">
        <v>4</v>
      </c>
      <c r="D50" s="6">
        <v>80</v>
      </c>
      <c r="E50" s="4" t="s">
        <v>82</v>
      </c>
      <c r="F50" s="4" t="s">
        <v>72</v>
      </c>
      <c r="G50" s="4">
        <v>0</v>
      </c>
    </row>
    <row r="51" spans="2:7" x14ac:dyDescent="0.25">
      <c r="B51" s="4" t="s">
        <v>83</v>
      </c>
      <c r="C51" s="4" t="s">
        <v>4</v>
      </c>
      <c r="D51" s="6">
        <v>80</v>
      </c>
      <c r="E51" s="4" t="s">
        <v>84</v>
      </c>
      <c r="F51" s="4" t="s">
        <v>72</v>
      </c>
      <c r="G51" s="4">
        <v>0</v>
      </c>
    </row>
    <row r="52" spans="2:7" x14ac:dyDescent="0.25">
      <c r="B52" s="4" t="s">
        <v>85</v>
      </c>
      <c r="C52" s="4" t="s">
        <v>4</v>
      </c>
      <c r="D52" s="6">
        <v>40</v>
      </c>
      <c r="E52" s="4" t="s">
        <v>86</v>
      </c>
      <c r="F52" s="4" t="s">
        <v>72</v>
      </c>
      <c r="G52" s="4">
        <v>0</v>
      </c>
    </row>
    <row r="53" spans="2:7" x14ac:dyDescent="0.25">
      <c r="B53" s="4" t="s">
        <v>87</v>
      </c>
      <c r="C53" s="4" t="s">
        <v>4</v>
      </c>
      <c r="D53" s="6">
        <v>80</v>
      </c>
      <c r="E53" s="4" t="s">
        <v>88</v>
      </c>
      <c r="F53" s="4" t="s">
        <v>72</v>
      </c>
      <c r="G53" s="4">
        <v>0</v>
      </c>
    </row>
    <row r="54" spans="2:7" x14ac:dyDescent="0.25">
      <c r="B54" s="4" t="s">
        <v>89</v>
      </c>
      <c r="C54" s="4" t="s">
        <v>4</v>
      </c>
      <c r="D54" s="6">
        <v>40.000000000000014</v>
      </c>
      <c r="E54" s="4" t="s">
        <v>90</v>
      </c>
      <c r="F54" s="4" t="s">
        <v>72</v>
      </c>
      <c r="G54" s="4">
        <v>0</v>
      </c>
    </row>
    <row r="55" spans="2:7" x14ac:dyDescent="0.25">
      <c r="B55" s="4" t="s">
        <v>91</v>
      </c>
      <c r="C55" s="4" t="s">
        <v>4</v>
      </c>
      <c r="D55" s="6">
        <v>80</v>
      </c>
      <c r="E55" s="4" t="s">
        <v>92</v>
      </c>
      <c r="F55" s="4" t="s">
        <v>72</v>
      </c>
      <c r="G55" s="4">
        <v>0</v>
      </c>
    </row>
    <row r="56" spans="2:7" x14ac:dyDescent="0.25">
      <c r="B56" s="4" t="s">
        <v>93</v>
      </c>
      <c r="C56" s="4" t="s">
        <v>4</v>
      </c>
      <c r="D56" s="6">
        <v>0</v>
      </c>
      <c r="E56" s="4" t="s">
        <v>94</v>
      </c>
      <c r="F56" s="4" t="s">
        <v>69</v>
      </c>
      <c r="G56" s="4">
        <v>100</v>
      </c>
    </row>
    <row r="57" spans="2:7" x14ac:dyDescent="0.25">
      <c r="B57" s="4" t="s">
        <v>95</v>
      </c>
      <c r="C57" s="4" t="s">
        <v>4</v>
      </c>
      <c r="D57" s="6">
        <v>42</v>
      </c>
      <c r="E57" s="4" t="s">
        <v>96</v>
      </c>
      <c r="F57" s="4" t="s">
        <v>69</v>
      </c>
      <c r="G57" s="4">
        <v>58</v>
      </c>
    </row>
    <row r="58" spans="2:7" x14ac:dyDescent="0.25">
      <c r="B58" s="4" t="s">
        <v>97</v>
      </c>
      <c r="C58" s="4" t="s">
        <v>4</v>
      </c>
      <c r="D58" s="6">
        <v>13</v>
      </c>
      <c r="E58" s="4" t="s">
        <v>98</v>
      </c>
      <c r="F58" s="4" t="s">
        <v>69</v>
      </c>
      <c r="G58" s="4">
        <v>87</v>
      </c>
    </row>
    <row r="59" spans="2:7" x14ac:dyDescent="0.25">
      <c r="B59" s="4" t="s">
        <v>99</v>
      </c>
      <c r="C59" s="4" t="s">
        <v>4</v>
      </c>
      <c r="D59" s="6">
        <v>20</v>
      </c>
      <c r="E59" s="4" t="s">
        <v>100</v>
      </c>
      <c r="F59" s="4" t="s">
        <v>72</v>
      </c>
      <c r="G59" s="4">
        <v>0</v>
      </c>
    </row>
    <row r="60" spans="2:7" x14ac:dyDescent="0.25">
      <c r="B60" s="4" t="s">
        <v>47</v>
      </c>
      <c r="C60" s="4" t="s">
        <v>6</v>
      </c>
      <c r="D60" s="6">
        <v>71.874999999999957</v>
      </c>
      <c r="E60" s="4" t="s">
        <v>101</v>
      </c>
      <c r="F60" s="4" t="s">
        <v>69</v>
      </c>
      <c r="G60" s="6">
        <v>71.874999999999957</v>
      </c>
    </row>
    <row r="61" spans="2:7" x14ac:dyDescent="0.25">
      <c r="B61" s="4" t="s">
        <v>49</v>
      </c>
      <c r="C61" s="4" t="s">
        <v>7</v>
      </c>
      <c r="D61" s="6">
        <v>8.1250000000000409</v>
      </c>
      <c r="E61" s="4" t="s">
        <v>102</v>
      </c>
      <c r="F61" s="4" t="s">
        <v>69</v>
      </c>
      <c r="G61" s="6">
        <v>8.1250000000000409</v>
      </c>
    </row>
    <row r="62" spans="2:7" x14ac:dyDescent="0.25">
      <c r="B62" s="4" t="s">
        <v>50</v>
      </c>
      <c r="C62" s="4" t="s">
        <v>8</v>
      </c>
      <c r="D62" s="6">
        <v>0</v>
      </c>
      <c r="E62" s="4" t="s">
        <v>103</v>
      </c>
      <c r="F62" s="4" t="s">
        <v>72</v>
      </c>
      <c r="G62" s="6">
        <v>0</v>
      </c>
    </row>
    <row r="63" spans="2:7" x14ac:dyDescent="0.25">
      <c r="B63" s="4" t="s">
        <v>51</v>
      </c>
      <c r="C63" s="4" t="s">
        <v>9</v>
      </c>
      <c r="D63" s="6">
        <v>39.374999999999993</v>
      </c>
      <c r="E63" s="4" t="s">
        <v>104</v>
      </c>
      <c r="F63" s="4" t="s">
        <v>69</v>
      </c>
      <c r="G63" s="6">
        <v>39.374999999999993</v>
      </c>
    </row>
    <row r="64" spans="2:7" x14ac:dyDescent="0.25">
      <c r="B64" s="4" t="s">
        <v>52</v>
      </c>
      <c r="C64" s="4" t="s">
        <v>10</v>
      </c>
      <c r="D64" s="6">
        <v>0.62500000000000444</v>
      </c>
      <c r="E64" s="4" t="s">
        <v>105</v>
      </c>
      <c r="F64" s="4" t="s">
        <v>69</v>
      </c>
      <c r="G64" s="6">
        <v>0.62500000000000444</v>
      </c>
    </row>
    <row r="65" spans="2:7" x14ac:dyDescent="0.25">
      <c r="B65" s="4" t="s">
        <v>53</v>
      </c>
      <c r="C65" s="4" t="s">
        <v>11</v>
      </c>
      <c r="D65" s="6">
        <v>90.000000000000014</v>
      </c>
      <c r="E65" s="4" t="s">
        <v>106</v>
      </c>
      <c r="F65" s="4" t="s">
        <v>69</v>
      </c>
      <c r="G65" s="6">
        <v>90.000000000000014</v>
      </c>
    </row>
    <row r="66" spans="2:7" x14ac:dyDescent="0.25">
      <c r="B66" s="4" t="s">
        <v>54</v>
      </c>
      <c r="C66" s="4" t="s">
        <v>12</v>
      </c>
      <c r="D66" s="6">
        <v>78.125000000000043</v>
      </c>
      <c r="E66" s="4" t="s">
        <v>107</v>
      </c>
      <c r="F66" s="4" t="s">
        <v>69</v>
      </c>
      <c r="G66" s="6">
        <v>78.125000000000043</v>
      </c>
    </row>
    <row r="67" spans="2:7" x14ac:dyDescent="0.25">
      <c r="B67" s="4" t="s">
        <v>55</v>
      </c>
      <c r="C67" s="4" t="s">
        <v>13</v>
      </c>
      <c r="D67" s="6">
        <v>1.8749999999999591</v>
      </c>
      <c r="E67" s="4" t="s">
        <v>108</v>
      </c>
      <c r="F67" s="4" t="s">
        <v>69</v>
      </c>
      <c r="G67" s="6">
        <v>1.8749999999999591</v>
      </c>
    </row>
    <row r="68" spans="2:7" x14ac:dyDescent="0.25">
      <c r="B68" s="4" t="s">
        <v>56</v>
      </c>
      <c r="C68" s="4" t="s">
        <v>14</v>
      </c>
      <c r="D68" s="6">
        <v>0</v>
      </c>
      <c r="E68" s="4" t="s">
        <v>109</v>
      </c>
      <c r="F68" s="4" t="s">
        <v>72</v>
      </c>
      <c r="G68" s="6">
        <v>0</v>
      </c>
    </row>
    <row r="69" spans="2:7" x14ac:dyDescent="0.25">
      <c r="B69" s="4" t="s">
        <v>57</v>
      </c>
      <c r="C69" s="4" t="s">
        <v>15</v>
      </c>
      <c r="D69" s="6">
        <v>143</v>
      </c>
      <c r="E69" s="4" t="s">
        <v>110</v>
      </c>
      <c r="F69" s="4" t="s">
        <v>69</v>
      </c>
      <c r="G69" s="6">
        <v>143</v>
      </c>
    </row>
    <row r="70" spans="2:7" x14ac:dyDescent="0.25">
      <c r="B70" s="4" t="s">
        <v>58</v>
      </c>
      <c r="C70" s="4" t="s">
        <v>16</v>
      </c>
      <c r="D70" s="6">
        <v>0</v>
      </c>
      <c r="E70" s="4" t="s">
        <v>111</v>
      </c>
      <c r="F70" s="4" t="s">
        <v>72</v>
      </c>
      <c r="G70" s="6">
        <v>0</v>
      </c>
    </row>
    <row r="71" spans="2:7" x14ac:dyDescent="0.25">
      <c r="B71" s="4" t="s">
        <v>59</v>
      </c>
      <c r="C71" s="4" t="s">
        <v>17</v>
      </c>
      <c r="D71" s="6">
        <v>99.5</v>
      </c>
      <c r="E71" s="4" t="s">
        <v>112</v>
      </c>
      <c r="F71" s="4" t="s">
        <v>69</v>
      </c>
      <c r="G71" s="6">
        <v>99.5</v>
      </c>
    </row>
    <row r="72" spans="2:7" x14ac:dyDescent="0.25">
      <c r="B72" s="4" t="s">
        <v>60</v>
      </c>
      <c r="C72" s="4" t="s">
        <v>18</v>
      </c>
      <c r="D72" s="6">
        <v>0</v>
      </c>
      <c r="E72" s="4" t="s">
        <v>113</v>
      </c>
      <c r="F72" s="4" t="s">
        <v>72</v>
      </c>
      <c r="G72" s="6">
        <v>0</v>
      </c>
    </row>
    <row r="73" spans="2:7" x14ac:dyDescent="0.25">
      <c r="B73" s="4" t="s">
        <v>61</v>
      </c>
      <c r="C73" s="4" t="s">
        <v>19</v>
      </c>
      <c r="D73" s="6">
        <v>0</v>
      </c>
      <c r="E73" s="4" t="s">
        <v>114</v>
      </c>
      <c r="F73" s="4" t="s">
        <v>72</v>
      </c>
      <c r="G73" s="6">
        <v>0</v>
      </c>
    </row>
    <row r="74" spans="2:7" x14ac:dyDescent="0.25">
      <c r="B74" s="4" t="s">
        <v>62</v>
      </c>
      <c r="C74" s="4" t="s">
        <v>20</v>
      </c>
      <c r="D74" s="6">
        <v>0</v>
      </c>
      <c r="E74" s="4" t="s">
        <v>115</v>
      </c>
      <c r="F74" s="4" t="s">
        <v>72</v>
      </c>
      <c r="G74" s="6">
        <v>0</v>
      </c>
    </row>
    <row r="75" spans="2:7" x14ac:dyDescent="0.25">
      <c r="B75" s="4" t="s">
        <v>63</v>
      </c>
      <c r="C75" s="4" t="s">
        <v>21</v>
      </c>
      <c r="D75" s="6">
        <v>0</v>
      </c>
      <c r="E75" s="4" t="s">
        <v>116</v>
      </c>
      <c r="F75" s="4" t="s">
        <v>72</v>
      </c>
      <c r="G75" s="6">
        <v>0</v>
      </c>
    </row>
    <row r="76" spans="2:7" x14ac:dyDescent="0.25">
      <c r="B76" s="4" t="s">
        <v>64</v>
      </c>
      <c r="C76" s="4" t="s">
        <v>22</v>
      </c>
      <c r="D76" s="6">
        <v>42</v>
      </c>
      <c r="E76" s="4" t="s">
        <v>117</v>
      </c>
      <c r="F76" s="4" t="s">
        <v>72</v>
      </c>
      <c r="G76" s="6">
        <v>0</v>
      </c>
    </row>
    <row r="77" spans="2:7" x14ac:dyDescent="0.25">
      <c r="B77" s="4" t="s">
        <v>65</v>
      </c>
      <c r="C77" s="4" t="s">
        <v>23</v>
      </c>
      <c r="D77" s="6">
        <v>13</v>
      </c>
      <c r="E77" s="4" t="s">
        <v>118</v>
      </c>
      <c r="F77" s="4" t="s">
        <v>72</v>
      </c>
      <c r="G77" s="6">
        <v>0</v>
      </c>
    </row>
    <row r="78" spans="2:7" x14ac:dyDescent="0.25">
      <c r="B78" s="4" t="s">
        <v>66</v>
      </c>
      <c r="C78" s="4" t="s">
        <v>24</v>
      </c>
      <c r="D78" s="6">
        <v>20</v>
      </c>
      <c r="E78" s="4" t="s">
        <v>119</v>
      </c>
      <c r="F78" s="4" t="s">
        <v>72</v>
      </c>
      <c r="G78" s="6">
        <v>0</v>
      </c>
    </row>
    <row r="79" spans="2:7" ht="15.75" thickBot="1" x14ac:dyDescent="0.3">
      <c r="B79" s="3" t="s">
        <v>120</v>
      </c>
      <c r="C79" s="3"/>
      <c r="D79" s="3"/>
      <c r="E79" s="3"/>
      <c r="F79" s="3"/>
      <c r="G7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="85" zoomScaleNormal="85" workbookViewId="0">
      <selection activeCell="G11" sqref="G11"/>
    </sheetView>
  </sheetViews>
  <sheetFormatPr defaultRowHeight="15" x14ac:dyDescent="0.25"/>
  <sheetData>
    <row r="1" spans="1:24" ht="15.75" thickBot="1" x14ac:dyDescent="0.3"/>
    <row r="2" spans="1:24" ht="15.75" thickBot="1" x14ac:dyDescent="0.3">
      <c r="B2" s="30" t="s">
        <v>0</v>
      </c>
      <c r="C2" s="31"/>
      <c r="D2" s="31"/>
      <c r="E2" s="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.75" thickBot="1" x14ac:dyDescent="0.3">
      <c r="B3" s="23" t="s">
        <v>6</v>
      </c>
      <c r="C3" s="24" t="s">
        <v>7</v>
      </c>
      <c r="D3" s="24" t="s">
        <v>8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5" t="s">
        <v>18</v>
      </c>
      <c r="O3" s="25" t="s">
        <v>19</v>
      </c>
      <c r="P3" s="25" t="s">
        <v>20</v>
      </c>
      <c r="Q3" s="24" t="s">
        <v>21</v>
      </c>
      <c r="R3" s="24" t="s">
        <v>22</v>
      </c>
      <c r="S3" s="24" t="s">
        <v>23</v>
      </c>
      <c r="T3" s="26" t="s">
        <v>24</v>
      </c>
      <c r="V3" s="1"/>
      <c r="W3" s="1"/>
      <c r="X3" s="1"/>
    </row>
    <row r="4" spans="1:24" ht="15.75" thickBot="1" x14ac:dyDescent="0.3">
      <c r="B4" s="23">
        <v>71.874999999999957</v>
      </c>
      <c r="C4" s="24">
        <v>8.1250000000000409</v>
      </c>
      <c r="D4" s="24">
        <v>0</v>
      </c>
      <c r="E4" s="25">
        <v>39.374999999999993</v>
      </c>
      <c r="F4" s="25">
        <v>0.62500000000000444</v>
      </c>
      <c r="G4" s="25">
        <v>90.000000000000014</v>
      </c>
      <c r="H4" s="25">
        <v>78.125000000000043</v>
      </c>
      <c r="I4" s="25">
        <v>1.8749999999999591</v>
      </c>
      <c r="J4" s="25">
        <v>0</v>
      </c>
      <c r="K4" s="25">
        <v>143</v>
      </c>
      <c r="L4" s="25">
        <v>0</v>
      </c>
      <c r="M4" s="25">
        <v>99.5</v>
      </c>
      <c r="N4" s="25">
        <v>0</v>
      </c>
      <c r="O4" s="25">
        <v>0</v>
      </c>
      <c r="P4" s="25">
        <v>0</v>
      </c>
      <c r="Q4" s="24">
        <v>0</v>
      </c>
      <c r="R4" s="24">
        <v>42</v>
      </c>
      <c r="S4" s="24">
        <v>13</v>
      </c>
      <c r="T4" s="26">
        <v>20</v>
      </c>
      <c r="V4" s="1"/>
      <c r="W4" s="1"/>
      <c r="X4" s="1"/>
    </row>
    <row r="5" spans="1:24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Q5" s="1"/>
      <c r="R5" s="1"/>
      <c r="V5" s="33" t="s">
        <v>1</v>
      </c>
      <c r="X5" s="1"/>
    </row>
    <row r="6" spans="1:24" ht="15.75" thickBot="1" x14ac:dyDescent="0.3">
      <c r="A6" s="8"/>
      <c r="B6" s="27" t="s">
        <v>2</v>
      </c>
      <c r="C6" s="28"/>
      <c r="D6" s="28"/>
      <c r="E6" s="2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4">
        <f>SUMPRODUCT(B4:T4,B7:T7)-1200*(40+40+20+40+20+40)</f>
        <v>340736.25</v>
      </c>
      <c r="W6" s="8"/>
      <c r="X6" s="1"/>
    </row>
    <row r="7" spans="1:24" ht="15.75" thickBot="1" x14ac:dyDescent="0.3">
      <c r="A7" s="8"/>
      <c r="B7" s="35">
        <f>1000-40</f>
        <v>960</v>
      </c>
      <c r="C7" s="36">
        <f>(1500*0.8)-30-(40*0.8)</f>
        <v>1138</v>
      </c>
      <c r="D7" s="36">
        <f>(1300*0.8*0.8)-(30*1.8)-(40*0.8*0.8)</f>
        <v>752.4</v>
      </c>
      <c r="E7" s="36">
        <f>1500-40</f>
        <v>1460</v>
      </c>
      <c r="F7" s="36">
        <f>(1300*0.8)-30-(40*0.8)</f>
        <v>978</v>
      </c>
      <c r="G7" s="36">
        <f>1300-40</f>
        <v>1260</v>
      </c>
      <c r="H7" s="36">
        <f>1000-30</f>
        <v>970</v>
      </c>
      <c r="I7" s="36">
        <f>(1500*0.6)-10-(30*0.6)</f>
        <v>872</v>
      </c>
      <c r="J7" s="36">
        <f>(1300*0.6*0.6)-(10*1.6)-(30*0.6*0.6)</f>
        <v>441.2</v>
      </c>
      <c r="K7" s="36">
        <f>1500-30</f>
        <v>1470</v>
      </c>
      <c r="L7" s="36">
        <f>(1300*0.6)-10-(30*0.6)</f>
        <v>752</v>
      </c>
      <c r="M7" s="36">
        <f>1300-30</f>
        <v>1270</v>
      </c>
      <c r="N7" s="36">
        <f>-1000</f>
        <v>-1000</v>
      </c>
      <c r="O7" s="36">
        <f t="shared" ref="O7:S7" si="0">-1000</f>
        <v>-1000</v>
      </c>
      <c r="P7" s="36">
        <f t="shared" si="0"/>
        <v>-1000</v>
      </c>
      <c r="Q7" s="36">
        <f t="shared" si="0"/>
        <v>-1000</v>
      </c>
      <c r="R7" s="36">
        <f t="shared" si="0"/>
        <v>-1000</v>
      </c>
      <c r="S7" s="36">
        <f t="shared" si="0"/>
        <v>-1000</v>
      </c>
      <c r="T7" s="37">
        <f>-1400</f>
        <v>-1400</v>
      </c>
      <c r="U7" s="8"/>
      <c r="V7" s="9"/>
      <c r="W7" s="8"/>
      <c r="X7" s="1"/>
    </row>
    <row r="8" spans="1:24" ht="15.75" thickBo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4" ht="15.75" thickBot="1" x14ac:dyDescent="0.3">
      <c r="A9" s="8"/>
      <c r="B9" s="27" t="s">
        <v>3</v>
      </c>
      <c r="C9" s="28"/>
      <c r="D9" s="28"/>
      <c r="E9" s="2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"/>
    </row>
    <row r="10" spans="1:24" ht="15.75" thickBot="1" x14ac:dyDescent="0.3">
      <c r="A10" s="8"/>
      <c r="B10" s="19" t="s">
        <v>6</v>
      </c>
      <c r="C10" s="20" t="s">
        <v>7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19</v>
      </c>
      <c r="P10" s="20" t="s">
        <v>20</v>
      </c>
      <c r="Q10" s="20" t="s">
        <v>21</v>
      </c>
      <c r="R10" s="20" t="s">
        <v>22</v>
      </c>
      <c r="S10" s="20" t="s">
        <v>23</v>
      </c>
      <c r="T10" s="20" t="s">
        <v>24</v>
      </c>
      <c r="U10" s="21" t="s">
        <v>4</v>
      </c>
      <c r="V10" s="22" t="s">
        <v>5</v>
      </c>
      <c r="W10" s="8"/>
      <c r="X10" s="1"/>
    </row>
    <row r="11" spans="1:24" x14ac:dyDescent="0.25">
      <c r="A11" s="8"/>
      <c r="B11" s="16">
        <v>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f>SUMPRODUCT($B$4:$T$4,B11:T11)</f>
        <v>150</v>
      </c>
      <c r="V11" s="18">
        <v>100</v>
      </c>
      <c r="W11" s="8"/>
      <c r="X11" s="1"/>
    </row>
    <row r="12" spans="1:24" x14ac:dyDescent="0.25">
      <c r="A12" s="8"/>
      <c r="B12" s="10">
        <v>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f t="shared" ref="U12:U26" si="1">SUMPRODUCT($B$4:$T$4,B12:T12)</f>
        <v>150</v>
      </c>
      <c r="V12" s="12">
        <v>150</v>
      </c>
      <c r="W12" s="8"/>
      <c r="X12" s="1"/>
    </row>
    <row r="13" spans="1:24" x14ac:dyDescent="0.25">
      <c r="A13" s="8"/>
      <c r="B13" s="10">
        <v>0</v>
      </c>
      <c r="C13" s="11">
        <v>0.8</v>
      </c>
      <c r="D13" s="11">
        <v>0</v>
      </c>
      <c r="E13" s="11">
        <v>1</v>
      </c>
      <c r="F13" s="11">
        <v>0</v>
      </c>
      <c r="G13" s="11">
        <v>0</v>
      </c>
      <c r="H13" s="11">
        <v>0</v>
      </c>
      <c r="I13" s="11">
        <v>0.6</v>
      </c>
      <c r="J13" s="11">
        <v>0</v>
      </c>
      <c r="K13" s="11">
        <v>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f t="shared" si="1"/>
        <v>190</v>
      </c>
      <c r="V13" s="12">
        <v>120</v>
      </c>
      <c r="W13" s="8"/>
      <c r="X13" s="1"/>
    </row>
    <row r="14" spans="1:24" x14ac:dyDescent="0.25">
      <c r="A14" s="8"/>
      <c r="B14" s="10">
        <v>0</v>
      </c>
      <c r="C14" s="11">
        <v>0.8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0.6</v>
      </c>
      <c r="J14" s="11">
        <v>0</v>
      </c>
      <c r="K14" s="11">
        <v>1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f t="shared" si="1"/>
        <v>190</v>
      </c>
      <c r="V14" s="12">
        <v>190</v>
      </c>
      <c r="W14" s="8"/>
      <c r="X14" s="1"/>
    </row>
    <row r="15" spans="1:24" x14ac:dyDescent="0.25">
      <c r="A15" s="8"/>
      <c r="B15" s="10">
        <v>0</v>
      </c>
      <c r="C15" s="11">
        <v>0</v>
      </c>
      <c r="D15" s="11">
        <f>0.8*0.8</f>
        <v>0.64000000000000012</v>
      </c>
      <c r="E15" s="11">
        <v>0</v>
      </c>
      <c r="F15" s="11">
        <v>0.8</v>
      </c>
      <c r="G15" s="11">
        <v>1</v>
      </c>
      <c r="H15" s="11">
        <v>0</v>
      </c>
      <c r="I15" s="11">
        <v>0</v>
      </c>
      <c r="J15" s="11">
        <f>0.6*0.6</f>
        <v>0.36</v>
      </c>
      <c r="K15" s="11">
        <v>0</v>
      </c>
      <c r="L15" s="11">
        <v>0.6</v>
      </c>
      <c r="M15" s="11">
        <v>1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f t="shared" si="1"/>
        <v>190</v>
      </c>
      <c r="V15" s="12">
        <v>140</v>
      </c>
      <c r="W15" s="8"/>
      <c r="X15" s="1"/>
    </row>
    <row r="16" spans="1:24" x14ac:dyDescent="0.25">
      <c r="A16" s="8"/>
      <c r="B16" s="10">
        <v>0</v>
      </c>
      <c r="C16" s="11">
        <v>0</v>
      </c>
      <c r="D16" s="11">
        <f>0.8*0.8</f>
        <v>0.64000000000000012</v>
      </c>
      <c r="E16" s="11">
        <v>0</v>
      </c>
      <c r="F16" s="11">
        <v>0.8</v>
      </c>
      <c r="G16" s="11">
        <v>1</v>
      </c>
      <c r="H16" s="11">
        <v>0</v>
      </c>
      <c r="I16" s="11">
        <v>0</v>
      </c>
      <c r="J16" s="11">
        <f>0.6*0.6</f>
        <v>0.36</v>
      </c>
      <c r="K16" s="11">
        <v>0</v>
      </c>
      <c r="L16" s="11">
        <v>0.6</v>
      </c>
      <c r="M16" s="11">
        <v>1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f t="shared" si="1"/>
        <v>190</v>
      </c>
      <c r="V16" s="12">
        <v>190</v>
      </c>
      <c r="W16" s="8"/>
      <c r="X16" s="1"/>
    </row>
    <row r="17" spans="1:24" x14ac:dyDescent="0.25">
      <c r="A17" s="8"/>
      <c r="B17" s="10">
        <v>1</v>
      </c>
      <c r="C17" s="11">
        <v>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f>-1.5</f>
        <v>-1.5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f t="shared" si="1"/>
        <v>80</v>
      </c>
      <c r="V17" s="12">
        <v>80</v>
      </c>
      <c r="W17" s="8"/>
      <c r="X17" s="1"/>
    </row>
    <row r="18" spans="1:24" x14ac:dyDescent="0.25">
      <c r="A18" s="8"/>
      <c r="B18" s="10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1</v>
      </c>
      <c r="I18" s="11">
        <v>1</v>
      </c>
      <c r="J18" s="11">
        <v>1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>-1.5</f>
        <v>-1.5</v>
      </c>
      <c r="R18" s="11">
        <v>0</v>
      </c>
      <c r="S18" s="11">
        <v>0</v>
      </c>
      <c r="T18" s="11">
        <v>0</v>
      </c>
      <c r="U18" s="11">
        <f t="shared" si="1"/>
        <v>80</v>
      </c>
      <c r="V18" s="12">
        <v>80</v>
      </c>
      <c r="W18" s="8"/>
      <c r="X18" s="1"/>
    </row>
    <row r="19" spans="1:24" x14ac:dyDescent="0.25">
      <c r="A19" s="8"/>
      <c r="B19" s="10">
        <v>0</v>
      </c>
      <c r="C19" s="11">
        <v>0</v>
      </c>
      <c r="D19" s="11">
        <v>0</v>
      </c>
      <c r="E19" s="11">
        <v>1</v>
      </c>
      <c r="F19" s="11">
        <v>1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>-1.5</f>
        <v>-1.5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f t="shared" si="1"/>
        <v>40</v>
      </c>
      <c r="V19" s="12">
        <v>40</v>
      </c>
      <c r="W19" s="8"/>
    </row>
    <row r="20" spans="1:24" x14ac:dyDescent="0.25">
      <c r="A20" s="8"/>
      <c r="B20" s="10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f>-1.5</f>
        <v>-1.5</v>
      </c>
      <c r="S20" s="11">
        <v>0</v>
      </c>
      <c r="T20" s="11">
        <v>0</v>
      </c>
      <c r="U20" s="11">
        <f t="shared" si="1"/>
        <v>80</v>
      </c>
      <c r="V20" s="12">
        <v>80</v>
      </c>
      <c r="W20" s="8"/>
    </row>
    <row r="21" spans="1:24" x14ac:dyDescent="0.25">
      <c r="A21" s="8"/>
      <c r="B21" s="10">
        <v>0</v>
      </c>
      <c r="C21" s="11">
        <v>0</v>
      </c>
      <c r="D21" s="11">
        <v>0</v>
      </c>
      <c r="E21" s="11">
        <v>0</v>
      </c>
      <c r="F21" s="11">
        <v>0</v>
      </c>
      <c r="G21" s="11">
        <v>1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-1.5</f>
        <v>-1.5</v>
      </c>
      <c r="Q21" s="11">
        <v>0</v>
      </c>
      <c r="R21" s="11">
        <v>0</v>
      </c>
      <c r="S21" s="11">
        <v>0</v>
      </c>
      <c r="T21" s="11">
        <f>-2.5</f>
        <v>-2.5</v>
      </c>
      <c r="U21" s="11">
        <f t="shared" si="1"/>
        <v>40.000000000000014</v>
      </c>
      <c r="V21" s="12">
        <v>40</v>
      </c>
      <c r="W21" s="8"/>
    </row>
    <row r="22" spans="1:24" x14ac:dyDescent="0.25">
      <c r="A22" s="8"/>
      <c r="B22" s="10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f>-1.5</f>
        <v>-1.5</v>
      </c>
      <c r="T22" s="11">
        <v>0</v>
      </c>
      <c r="U22" s="11">
        <f t="shared" si="1"/>
        <v>80</v>
      </c>
      <c r="V22" s="12">
        <v>80</v>
      </c>
      <c r="W22" s="8"/>
    </row>
    <row r="23" spans="1:24" x14ac:dyDescent="0.25">
      <c r="A23" s="8"/>
      <c r="B23" s="10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</v>
      </c>
      <c r="O23" s="11">
        <v>0</v>
      </c>
      <c r="P23" s="11">
        <v>0</v>
      </c>
      <c r="Q23" s="11">
        <v>1</v>
      </c>
      <c r="R23" s="11">
        <v>0</v>
      </c>
      <c r="S23" s="11">
        <v>0</v>
      </c>
      <c r="T23" s="11">
        <v>0</v>
      </c>
      <c r="U23" s="11">
        <f t="shared" si="1"/>
        <v>0</v>
      </c>
      <c r="V23" s="12">
        <v>100</v>
      </c>
      <c r="W23" s="8"/>
    </row>
    <row r="24" spans="1:24" x14ac:dyDescent="0.25">
      <c r="A24" s="8"/>
      <c r="B24" s="10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 s="11">
        <v>0</v>
      </c>
      <c r="Q24" s="11">
        <v>0</v>
      </c>
      <c r="R24" s="11">
        <v>1</v>
      </c>
      <c r="S24" s="11">
        <v>0</v>
      </c>
      <c r="T24" s="11">
        <v>0</v>
      </c>
      <c r="U24" s="11">
        <f t="shared" si="1"/>
        <v>42</v>
      </c>
      <c r="V24" s="12">
        <v>100</v>
      </c>
      <c r="W24" s="8"/>
    </row>
    <row r="25" spans="1:24" x14ac:dyDescent="0.25">
      <c r="A25" s="8"/>
      <c r="B25" s="10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1</v>
      </c>
      <c r="Q25" s="11">
        <v>0</v>
      </c>
      <c r="R25" s="11">
        <v>0</v>
      </c>
      <c r="S25" s="11">
        <v>1</v>
      </c>
      <c r="T25" s="11">
        <v>0</v>
      </c>
      <c r="U25" s="11">
        <f t="shared" si="1"/>
        <v>13</v>
      </c>
      <c r="V25" s="12">
        <v>100</v>
      </c>
      <c r="W25" s="8"/>
    </row>
    <row r="26" spans="1:24" ht="15.75" thickBot="1" x14ac:dyDescent="0.3">
      <c r="A26" s="8"/>
      <c r="B26" s="13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1</v>
      </c>
      <c r="U26" s="14">
        <f t="shared" si="1"/>
        <v>20</v>
      </c>
      <c r="V26" s="15">
        <v>20</v>
      </c>
      <c r="W26" s="8"/>
    </row>
    <row r="27" spans="1:2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</sheetData>
  <mergeCells count="3">
    <mergeCell ref="B2:E2"/>
    <mergeCell ref="B6:E6"/>
    <mergeCell ref="B9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Relatório de Resposta 1</vt:lpstr>
      <vt:lpstr>Folha1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2013-11-27T14:46:41Z</dcterms:created>
  <dcterms:modified xsi:type="dcterms:W3CDTF">2013-11-30T16:57:24Z</dcterms:modified>
</cp:coreProperties>
</file>