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195" windowHeight="8445" activeTab="3"/>
  </bookViews>
  <sheets>
    <sheet name="Relatório de Resposta 1" sheetId="8" r:id="rId1"/>
    <sheet name="Relatório de Sensibilidade 1" sheetId="9" r:id="rId2"/>
    <sheet name="Relatório de Limites 1" sheetId="10" r:id="rId3"/>
    <sheet name="Folha1" sheetId="1" r:id="rId4"/>
    <sheet name="Folha2" sheetId="2" r:id="rId5"/>
    <sheet name="Folha3" sheetId="3" r:id="rId6"/>
  </sheets>
  <definedNames>
    <definedName name="solver_adj" localSheetId="3" hidden="1">Folha1!$B$4:$M$4</definedName>
    <definedName name="solver_cvg" localSheetId="3" hidden="1">0.0001</definedName>
    <definedName name="solver_drv" localSheetId="3" hidden="1">1</definedName>
    <definedName name="solver_eng" localSheetId="3" hidden="1">2</definedName>
    <definedName name="solver_est" localSheetId="3" hidden="1">1</definedName>
    <definedName name="solver_itr" localSheetId="3" hidden="1">2147483647</definedName>
    <definedName name="solver_lhs1" localSheetId="3" hidden="1">Folha1!$B$4:$M$4</definedName>
    <definedName name="solver_lhs10" localSheetId="3" hidden="1">Folha1!$N$19</definedName>
    <definedName name="solver_lhs11" localSheetId="3" hidden="1">Folha1!$N$20</definedName>
    <definedName name="solver_lhs12" localSheetId="3" hidden="1">Folha1!$N$21</definedName>
    <definedName name="solver_lhs13" localSheetId="3" hidden="1">Folha1!$N$22</definedName>
    <definedName name="solver_lhs14" localSheetId="3" hidden="1">Folha1!$B$21:$M$21</definedName>
    <definedName name="solver_lhs15" localSheetId="3" hidden="1">Folha1!$B$21:$M$21</definedName>
    <definedName name="solver_lhs16" localSheetId="3" hidden="1">Folha1!$B$22:$M$22</definedName>
    <definedName name="solver_lhs17" localSheetId="3" hidden="1">Folha1!$B$22:$M$22</definedName>
    <definedName name="solver_lhs18" localSheetId="3" hidden="1">Folha1!$B$22:$M$22</definedName>
    <definedName name="solver_lhs2" localSheetId="3" hidden="1">Folha1!$N$11</definedName>
    <definedName name="solver_lhs3" localSheetId="3" hidden="1">Folha1!$N$12</definedName>
    <definedName name="solver_lhs4" localSheetId="3" hidden="1">Folha1!$N$13</definedName>
    <definedName name="solver_lhs5" localSheetId="3" hidden="1">Folha1!$N$14</definedName>
    <definedName name="solver_lhs6" localSheetId="3" hidden="1">Folha1!$N$15</definedName>
    <definedName name="solver_lhs7" localSheetId="3" hidden="1">Folha1!$N$16</definedName>
    <definedName name="solver_lhs8" localSheetId="3" hidden="1">Folha1!$N$17</definedName>
    <definedName name="solver_lhs9" localSheetId="3" hidden="1">Folha1!$N$18</definedName>
    <definedName name="solver_mip" localSheetId="3" hidden="1">2147483647</definedName>
    <definedName name="solver_mni" localSheetId="3" hidden="1">30</definedName>
    <definedName name="solver_mrt" localSheetId="3" hidden="1">0.075</definedName>
    <definedName name="solver_msl" localSheetId="3" hidden="1">2</definedName>
    <definedName name="solver_neg" localSheetId="3" hidden="1">1</definedName>
    <definedName name="solver_nod" localSheetId="3" hidden="1">2147483647</definedName>
    <definedName name="solver_num" localSheetId="3" hidden="1">13</definedName>
    <definedName name="solver_nwt" localSheetId="3" hidden="1">1</definedName>
    <definedName name="solver_opt" localSheetId="3" hidden="1">Folha1!$O$6</definedName>
    <definedName name="solver_pre" localSheetId="3" hidden="1">0.000001</definedName>
    <definedName name="solver_rbv" localSheetId="3" hidden="1">1</definedName>
    <definedName name="solver_rel1" localSheetId="3" hidden="1">3</definedName>
    <definedName name="solver_rel10" localSheetId="3" hidden="1">1</definedName>
    <definedName name="solver_rel11" localSheetId="3" hidden="1">1</definedName>
    <definedName name="solver_rel12" localSheetId="3" hidden="1">1</definedName>
    <definedName name="solver_rel13" localSheetId="3" hidden="1">1</definedName>
    <definedName name="solver_rel14" localSheetId="3" hidden="1">1</definedName>
    <definedName name="solver_rel15" localSheetId="3" hidden="1">3</definedName>
    <definedName name="solver_rel16" localSheetId="3" hidden="1">1</definedName>
    <definedName name="solver_rel17" localSheetId="3" hidden="1">3</definedName>
    <definedName name="solver_rel18" localSheetId="3" hidden="1">3</definedName>
    <definedName name="solver_rel2" localSheetId="3" hidden="1">3</definedName>
    <definedName name="solver_rel3" localSheetId="3" hidden="1">1</definedName>
    <definedName name="solver_rel4" localSheetId="3" hidden="1">3</definedName>
    <definedName name="solver_rel5" localSheetId="3" hidden="1">1</definedName>
    <definedName name="solver_rel6" localSheetId="3" hidden="1">3</definedName>
    <definedName name="solver_rel7" localSheetId="3" hidden="1">1</definedName>
    <definedName name="solver_rel8" localSheetId="3" hidden="1">1</definedName>
    <definedName name="solver_rel9" localSheetId="3" hidden="1">1</definedName>
    <definedName name="solver_rhs1" localSheetId="3" hidden="1">0</definedName>
    <definedName name="solver_rhs10" localSheetId="3" hidden="1">Folha1!$O$19</definedName>
    <definedName name="solver_rhs11" localSheetId="3" hidden="1">Folha1!$O$20</definedName>
    <definedName name="solver_rhs12" localSheetId="3" hidden="1">Folha1!$O$21</definedName>
    <definedName name="solver_rhs13" localSheetId="3" hidden="1">Folha1!$O$22</definedName>
    <definedName name="solver_rhs14" localSheetId="3" hidden="1">Folha1!$O$21</definedName>
    <definedName name="solver_rhs15" localSheetId="3" hidden="1">Folha1!$N$21</definedName>
    <definedName name="solver_rhs16" localSheetId="3" hidden="1">Folha1!$O$22</definedName>
    <definedName name="solver_rhs17" localSheetId="3" hidden="1">Folha1!$N$22</definedName>
    <definedName name="solver_rhs18" localSheetId="3" hidden="1">Folha1!$N$22</definedName>
    <definedName name="solver_rhs2" localSheetId="3" hidden="1">Folha1!$O$11</definedName>
    <definedName name="solver_rhs3" localSheetId="3" hidden="1">Folha1!$O$12</definedName>
    <definedName name="solver_rhs4" localSheetId="3" hidden="1">Folha1!$O$13</definedName>
    <definedName name="solver_rhs5" localSheetId="3" hidden="1">Folha1!$O$14</definedName>
    <definedName name="solver_rhs6" localSheetId="3" hidden="1">Folha1!$O$15</definedName>
    <definedName name="solver_rhs7" localSheetId="3" hidden="1">Folha1!$O$16</definedName>
    <definedName name="solver_rhs8" localSheetId="3" hidden="1">Folha1!$O$17</definedName>
    <definedName name="solver_rhs9" localSheetId="3" hidden="1">Folha1!$O$18</definedName>
    <definedName name="solver_rlx" localSheetId="3" hidden="1">2</definedName>
    <definedName name="solver_rsd" localSheetId="3" hidden="1">0</definedName>
    <definedName name="solver_scl" localSheetId="3" hidden="1">1</definedName>
    <definedName name="solver_sho" localSheetId="3" hidden="1">2</definedName>
    <definedName name="solver_sho" localSheetId="2" hidden="1">2</definedName>
    <definedName name="solver_ssz" localSheetId="3" hidden="1">100</definedName>
    <definedName name="solver_tim" localSheetId="3" hidden="1">2147483647</definedName>
    <definedName name="solver_tol" localSheetId="3" hidden="1">0.01</definedName>
    <definedName name="solver_typ" localSheetId="3" hidden="1">1</definedName>
    <definedName name="solver_val" localSheetId="3" hidden="1">0</definedName>
    <definedName name="solver_ver" localSheetId="3" hidden="1">3</definedName>
  </definedNames>
  <calcPr calcId="144525"/>
</workbook>
</file>

<file path=xl/calcChain.xml><?xml version="1.0" encoding="utf-8"?>
<calcChain xmlns="http://schemas.openxmlformats.org/spreadsheetml/2006/main">
  <c r="G7" i="1" l="1"/>
  <c r="E7" i="1"/>
  <c r="C7" i="1"/>
  <c r="B7" i="1"/>
  <c r="D7" i="1"/>
  <c r="M7" i="1"/>
  <c r="L7" i="1"/>
  <c r="K7" i="1"/>
  <c r="J7" i="1"/>
  <c r="I7" i="1"/>
  <c r="H7" i="1"/>
  <c r="F7" i="1"/>
  <c r="N15" i="1"/>
  <c r="N12" i="1"/>
  <c r="N11" i="1"/>
  <c r="O6" i="1"/>
  <c r="N13" i="1" l="1"/>
  <c r="N14" i="1"/>
  <c r="N16" i="1"/>
  <c r="N17" i="1"/>
  <c r="N18" i="1"/>
  <c r="N19" i="1"/>
  <c r="N20" i="1"/>
  <c r="N21" i="1"/>
  <c r="N22" i="1"/>
  <c r="J16" i="1"/>
  <c r="D16" i="1"/>
  <c r="J15" i="1" l="1"/>
  <c r="D15" i="1"/>
</calcChain>
</file>

<file path=xl/sharedStrings.xml><?xml version="1.0" encoding="utf-8"?>
<sst xmlns="http://schemas.openxmlformats.org/spreadsheetml/2006/main" count="315" uniqueCount="115">
  <si>
    <t>Vars de decisão</t>
  </si>
  <si>
    <t>F.O:</t>
  </si>
  <si>
    <t>Coefs das vars</t>
  </si>
  <si>
    <t>Coefs restrições</t>
  </si>
  <si>
    <t>l.e.</t>
  </si>
  <si>
    <t>l.d.</t>
  </si>
  <si>
    <t>x111</t>
  </si>
  <si>
    <t>x112</t>
  </si>
  <si>
    <t>x113</t>
  </si>
  <si>
    <t>x122</t>
  </si>
  <si>
    <t>x123</t>
  </si>
  <si>
    <t>x133</t>
  </si>
  <si>
    <t>x211</t>
  </si>
  <si>
    <t>x212</t>
  </si>
  <si>
    <t>x213</t>
  </si>
  <si>
    <t>x222</t>
  </si>
  <si>
    <t>x223</t>
  </si>
  <si>
    <t>x233</t>
  </si>
  <si>
    <t>Microsoft Excel 14.0 Relatório de Resposta</t>
  </si>
  <si>
    <t>Folha de Cálculo: [IO Q1.xlsx]Folha1</t>
  </si>
  <si>
    <t>Resultado: O Solver encontrou uma solução. Todas as restrições e condições de optimização foram satisfeitas.</t>
  </si>
  <si>
    <t>Motor do Solver</t>
  </si>
  <si>
    <t>Motor: LP Simplex</t>
  </si>
  <si>
    <t>Iterações: 11 Subproblemas: 0</t>
  </si>
  <si>
    <t>Opções do Solver</t>
  </si>
  <si>
    <t>Tempo Máximo Ilimitado,  Iterações Ilimitado, Precision 0,000001, Utilizar Arredondamento Automático</t>
  </si>
  <si>
    <t>Máximo de Subproblemas Ilimitado, Máximo de Soluções de Número Inteiro Ilimitado, Tolerância de Número Inteiro 1%, Assumir NãoNegativo</t>
  </si>
  <si>
    <t>Célula de Objectivo (Máximo)</t>
  </si>
  <si>
    <t>Célula</t>
  </si>
  <si>
    <t>Nome</t>
  </si>
  <si>
    <t>Valor Original</t>
  </si>
  <si>
    <t>Valor Final</t>
  </si>
  <si>
    <t>Células de Variável</t>
  </si>
  <si>
    <t>Número inteiro</t>
  </si>
  <si>
    <t>Restrições</t>
  </si>
  <si>
    <t>Valor da Célula</t>
  </si>
  <si>
    <t>Fórmula</t>
  </si>
  <si>
    <t>Estado</t>
  </si>
  <si>
    <t>Margem</t>
  </si>
  <si>
    <t>$O$6</t>
  </si>
  <si>
    <t>Coefs das vars F.O:</t>
  </si>
  <si>
    <t>$B$4</t>
  </si>
  <si>
    <t>Contin</t>
  </si>
  <si>
    <t>$C$4</t>
  </si>
  <si>
    <t>$D$4</t>
  </si>
  <si>
    <t>$E$4</t>
  </si>
  <si>
    <t>$F$4</t>
  </si>
  <si>
    <t>$G$4</t>
  </si>
  <si>
    <t>$H$4</t>
  </si>
  <si>
    <t>$I$4</t>
  </si>
  <si>
    <t>$J$4</t>
  </si>
  <si>
    <t>$K$4</t>
  </si>
  <si>
    <t>$L$4</t>
  </si>
  <si>
    <t>$M$4</t>
  </si>
  <si>
    <t>$N$11</t>
  </si>
  <si>
    <t>$N$11&gt;=$O$11</t>
  </si>
  <si>
    <t>Sem Enlace</t>
  </si>
  <si>
    <t>$N$12</t>
  </si>
  <si>
    <t>$N$12&lt;=$O$12</t>
  </si>
  <si>
    <t>$N$13</t>
  </si>
  <si>
    <t>$N$13&gt;=$O$13</t>
  </si>
  <si>
    <t>$N$14</t>
  </si>
  <si>
    <t>$N$14&lt;=$O$14</t>
  </si>
  <si>
    <t>Enlace</t>
  </si>
  <si>
    <t>$N$15</t>
  </si>
  <si>
    <t>$N$15&gt;=$O$15</t>
  </si>
  <si>
    <t>$N$16</t>
  </si>
  <si>
    <t>$N$16&lt;=$O$16</t>
  </si>
  <si>
    <t>$N$17</t>
  </si>
  <si>
    <t>$N$17&lt;=$O$17</t>
  </si>
  <si>
    <t>$N$18</t>
  </si>
  <si>
    <t>$N$18&lt;=$O$18</t>
  </si>
  <si>
    <t>$N$19</t>
  </si>
  <si>
    <t>$N$19&lt;=$O$19</t>
  </si>
  <si>
    <t>$N$20</t>
  </si>
  <si>
    <t>$N$20&lt;=$O$20</t>
  </si>
  <si>
    <t>$N$21</t>
  </si>
  <si>
    <t>$N$21&lt;=$O$21</t>
  </si>
  <si>
    <t>$N$22</t>
  </si>
  <si>
    <t>$N$22&lt;=$O$22</t>
  </si>
  <si>
    <t>$B$4&gt;=0</t>
  </si>
  <si>
    <t>$C$4&gt;=0</t>
  </si>
  <si>
    <t>$D$4&gt;=0</t>
  </si>
  <si>
    <t>$E$4&gt;=0</t>
  </si>
  <si>
    <t>$F$4&gt;=0</t>
  </si>
  <si>
    <t>$G$4&gt;=0</t>
  </si>
  <si>
    <t>$H$4&gt;=0</t>
  </si>
  <si>
    <t>$I$4&gt;=0</t>
  </si>
  <si>
    <t>$J$4&gt;=0</t>
  </si>
  <si>
    <t>$K$4&gt;=0</t>
  </si>
  <si>
    <t>$L$4&gt;=0</t>
  </si>
  <si>
    <t>$M$4&gt;=0</t>
  </si>
  <si>
    <t>Microsoft Excel 14.0 Relatório de Sensibilidade</t>
  </si>
  <si>
    <t>Final</t>
  </si>
  <si>
    <t>Valor</t>
  </si>
  <si>
    <t>Reduzido</t>
  </si>
  <si>
    <t>Custo</t>
  </si>
  <si>
    <t>Objectivo</t>
  </si>
  <si>
    <t>Coeficiente</t>
  </si>
  <si>
    <t>Permissível</t>
  </si>
  <si>
    <t>Aumentar</t>
  </si>
  <si>
    <t>Diminuir</t>
  </si>
  <si>
    <t>Sombra</t>
  </si>
  <si>
    <t>Preço</t>
  </si>
  <si>
    <t>Restrição</t>
  </si>
  <si>
    <t>Lado Direito</t>
  </si>
  <si>
    <t>Microsoft Excel 14.0 Relatório de Limites</t>
  </si>
  <si>
    <t>Variável</t>
  </si>
  <si>
    <t>Inferior</t>
  </si>
  <si>
    <t>Limite</t>
  </si>
  <si>
    <t>Resultado</t>
  </si>
  <si>
    <t>Superior</t>
  </si>
  <si>
    <t>Relatório Criado: 28-11-2013 16:41:53</t>
  </si>
  <si>
    <t>Tempo de Solução: 0,047 Segundos.</t>
  </si>
  <si>
    <t>Relatório Criado: 28-11-2013 16:41:54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</si>
</sst>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4" xfId="0" applyFill="1" applyBorder="1" applyAlignment="1"/>
    <xf numFmtId="0" fontId="3" fillId="0" borderId="3" xfId="0" applyFont="1" applyFill="1" applyBorder="1" applyAlignment="1">
      <alignment horizontal="center"/>
    </xf>
    <xf numFmtId="0" fontId="0" fillId="0" borderId="5" xfId="0" applyFill="1" applyBorder="1" applyAlignment="1"/>
    <xf numFmtId="0" fontId="0" fillId="0" borderId="4" xfId="0" applyNumberFormat="1" applyFill="1" applyBorder="1" applyAlignment="1"/>
    <xf numFmtId="0" fontId="0" fillId="0" borderId="5" xfId="0" applyNumberForma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showGridLines="0" topLeftCell="A10" workbookViewId="0">
      <selection activeCell="F20" sqref="F20"/>
    </sheetView>
  </sheetViews>
  <sheetFormatPr defaultRowHeight="15" x14ac:dyDescent="0.25"/>
  <cols>
    <col min="1" max="1" width="2.28515625" customWidth="1"/>
    <col min="2" max="2" width="6.5703125" customWidth="1"/>
    <col min="3" max="3" width="17.7109375" bestFit="1" customWidth="1"/>
    <col min="4" max="4" width="14.42578125" bestFit="1" customWidth="1"/>
    <col min="5" max="5" width="14" bestFit="1" customWidth="1"/>
    <col min="6" max="6" width="14.85546875" bestFit="1" customWidth="1"/>
    <col min="7" max="7" width="8.42578125" customWidth="1"/>
  </cols>
  <sheetData>
    <row r="1" spans="1:5" x14ac:dyDescent="0.25">
      <c r="A1" s="4" t="s">
        <v>18</v>
      </c>
    </row>
    <row r="2" spans="1:5" x14ac:dyDescent="0.25">
      <c r="A2" s="4" t="s">
        <v>19</v>
      </c>
    </row>
    <row r="3" spans="1:5" x14ac:dyDescent="0.25">
      <c r="A3" s="4" t="s">
        <v>112</v>
      </c>
    </row>
    <row r="4" spans="1:5" x14ac:dyDescent="0.25">
      <c r="A4" s="4" t="s">
        <v>20</v>
      </c>
    </row>
    <row r="5" spans="1:5" x14ac:dyDescent="0.25">
      <c r="A5" s="4" t="s">
        <v>21</v>
      </c>
    </row>
    <row r="6" spans="1:5" x14ac:dyDescent="0.25">
      <c r="A6" s="4"/>
      <c r="B6" t="s">
        <v>22</v>
      </c>
    </row>
    <row r="7" spans="1:5" x14ac:dyDescent="0.25">
      <c r="A7" s="4"/>
      <c r="B7" t="s">
        <v>113</v>
      </c>
    </row>
    <row r="8" spans="1:5" x14ac:dyDescent="0.25">
      <c r="A8" s="4"/>
      <c r="B8" t="s">
        <v>23</v>
      </c>
    </row>
    <row r="9" spans="1:5" x14ac:dyDescent="0.25">
      <c r="A9" s="4" t="s">
        <v>24</v>
      </c>
    </row>
    <row r="10" spans="1:5" x14ac:dyDescent="0.25">
      <c r="B10" t="s">
        <v>25</v>
      </c>
    </row>
    <row r="11" spans="1:5" x14ac:dyDescent="0.25">
      <c r="B11" t="s">
        <v>26</v>
      </c>
    </row>
    <row r="14" spans="1:5" ht="15.75" thickBot="1" x14ac:dyDescent="0.3">
      <c r="A14" t="s">
        <v>27</v>
      </c>
    </row>
    <row r="15" spans="1:5" ht="15.75" thickBot="1" x14ac:dyDescent="0.3">
      <c r="B15" s="6" t="s">
        <v>28</v>
      </c>
      <c r="C15" s="6" t="s">
        <v>29</v>
      </c>
      <c r="D15" s="6" t="s">
        <v>30</v>
      </c>
      <c r="E15" s="6" t="s">
        <v>31</v>
      </c>
    </row>
    <row r="16" spans="1:5" ht="15.75" thickBot="1" x14ac:dyDescent="0.3">
      <c r="B16" s="5" t="s">
        <v>39</v>
      </c>
      <c r="C16" s="5" t="s">
        <v>40</v>
      </c>
      <c r="D16" s="8">
        <v>0</v>
      </c>
      <c r="E16" s="8">
        <v>597875</v>
      </c>
    </row>
    <row r="19" spans="1:6" ht="15.75" thickBot="1" x14ac:dyDescent="0.3">
      <c r="A19" t="s">
        <v>32</v>
      </c>
    </row>
    <row r="20" spans="1:6" ht="15.75" thickBot="1" x14ac:dyDescent="0.3">
      <c r="B20" s="6" t="s">
        <v>28</v>
      </c>
      <c r="C20" s="6" t="s">
        <v>29</v>
      </c>
      <c r="D20" s="6" t="s">
        <v>30</v>
      </c>
      <c r="E20" s="6" t="s">
        <v>31</v>
      </c>
      <c r="F20" s="6" t="s">
        <v>33</v>
      </c>
    </row>
    <row r="21" spans="1:6" x14ac:dyDescent="0.25">
      <c r="B21" s="7" t="s">
        <v>41</v>
      </c>
      <c r="C21" s="7" t="s">
        <v>6</v>
      </c>
      <c r="D21" s="9">
        <v>0</v>
      </c>
      <c r="E21" s="9">
        <v>42.5</v>
      </c>
      <c r="F21" s="7" t="s">
        <v>42</v>
      </c>
    </row>
    <row r="22" spans="1:6" x14ac:dyDescent="0.25">
      <c r="B22" s="7" t="s">
        <v>43</v>
      </c>
      <c r="C22" s="7" t="s">
        <v>7</v>
      </c>
      <c r="D22" s="9">
        <v>0</v>
      </c>
      <c r="E22" s="9">
        <v>37.5</v>
      </c>
      <c r="F22" s="7" t="s">
        <v>42</v>
      </c>
    </row>
    <row r="23" spans="1:6" x14ac:dyDescent="0.25">
      <c r="B23" s="7" t="s">
        <v>44</v>
      </c>
      <c r="C23" s="7" t="s">
        <v>8</v>
      </c>
      <c r="D23" s="9">
        <v>0</v>
      </c>
      <c r="E23" s="9">
        <v>0</v>
      </c>
      <c r="F23" s="7" t="s">
        <v>42</v>
      </c>
    </row>
    <row r="24" spans="1:6" x14ac:dyDescent="0.25">
      <c r="B24" s="7" t="s">
        <v>45</v>
      </c>
      <c r="C24" s="7" t="s">
        <v>9</v>
      </c>
      <c r="D24" s="9">
        <v>0</v>
      </c>
      <c r="E24" s="9">
        <v>80</v>
      </c>
      <c r="F24" s="7" t="s">
        <v>42</v>
      </c>
    </row>
    <row r="25" spans="1:6" x14ac:dyDescent="0.25">
      <c r="B25" s="7" t="s">
        <v>46</v>
      </c>
      <c r="C25" s="7" t="s">
        <v>10</v>
      </c>
      <c r="D25" s="9">
        <v>0</v>
      </c>
      <c r="E25" s="9">
        <v>0</v>
      </c>
      <c r="F25" s="7" t="s">
        <v>42</v>
      </c>
    </row>
    <row r="26" spans="1:6" x14ac:dyDescent="0.25">
      <c r="B26" s="7" t="s">
        <v>47</v>
      </c>
      <c r="C26" s="7" t="s">
        <v>11</v>
      </c>
      <c r="D26" s="9">
        <v>0</v>
      </c>
      <c r="E26" s="9">
        <v>80</v>
      </c>
      <c r="F26" s="7" t="s">
        <v>42</v>
      </c>
    </row>
    <row r="27" spans="1:6" x14ac:dyDescent="0.25">
      <c r="B27" s="7" t="s">
        <v>48</v>
      </c>
      <c r="C27" s="7" t="s">
        <v>12</v>
      </c>
      <c r="D27" s="9">
        <v>0</v>
      </c>
      <c r="E27" s="9">
        <v>80</v>
      </c>
      <c r="F27" s="7" t="s">
        <v>42</v>
      </c>
    </row>
    <row r="28" spans="1:6" x14ac:dyDescent="0.25">
      <c r="B28" s="7" t="s">
        <v>49</v>
      </c>
      <c r="C28" s="7" t="s">
        <v>13</v>
      </c>
      <c r="D28" s="9">
        <v>0</v>
      </c>
      <c r="E28" s="9">
        <v>0</v>
      </c>
      <c r="F28" s="7" t="s">
        <v>42</v>
      </c>
    </row>
    <row r="29" spans="1:6" x14ac:dyDescent="0.25">
      <c r="B29" s="7" t="s">
        <v>50</v>
      </c>
      <c r="C29" s="7" t="s">
        <v>14</v>
      </c>
      <c r="D29" s="9">
        <v>0</v>
      </c>
      <c r="E29" s="9">
        <v>0</v>
      </c>
      <c r="F29" s="7" t="s">
        <v>42</v>
      </c>
    </row>
    <row r="30" spans="1:6" x14ac:dyDescent="0.25">
      <c r="B30" s="7" t="s">
        <v>51</v>
      </c>
      <c r="C30" s="7" t="s">
        <v>15</v>
      </c>
      <c r="D30" s="9">
        <v>0</v>
      </c>
      <c r="E30" s="9">
        <v>80</v>
      </c>
      <c r="F30" s="7" t="s">
        <v>42</v>
      </c>
    </row>
    <row r="31" spans="1:6" x14ac:dyDescent="0.25">
      <c r="B31" s="7" t="s">
        <v>52</v>
      </c>
      <c r="C31" s="7" t="s">
        <v>16</v>
      </c>
      <c r="D31" s="9">
        <v>0</v>
      </c>
      <c r="E31" s="9">
        <v>0</v>
      </c>
      <c r="F31" s="7" t="s">
        <v>42</v>
      </c>
    </row>
    <row r="32" spans="1:6" ht="15.75" thickBot="1" x14ac:dyDescent="0.3">
      <c r="B32" s="5" t="s">
        <v>53</v>
      </c>
      <c r="C32" s="5" t="s">
        <v>17</v>
      </c>
      <c r="D32" s="8">
        <v>0</v>
      </c>
      <c r="E32" s="8">
        <v>80</v>
      </c>
      <c r="F32" s="5" t="s">
        <v>42</v>
      </c>
    </row>
    <row r="35" spans="1:7" ht="15.75" thickBot="1" x14ac:dyDescent="0.3">
      <c r="A35" t="s">
        <v>34</v>
      </c>
    </row>
    <row r="36" spans="1:7" ht="15.75" thickBot="1" x14ac:dyDescent="0.3">
      <c r="B36" s="6" t="s">
        <v>28</v>
      </c>
      <c r="C36" s="6" t="s">
        <v>29</v>
      </c>
      <c r="D36" s="6" t="s">
        <v>35</v>
      </c>
      <c r="E36" s="6" t="s">
        <v>36</v>
      </c>
      <c r="F36" s="6" t="s">
        <v>37</v>
      </c>
      <c r="G36" s="6" t="s">
        <v>38</v>
      </c>
    </row>
    <row r="37" spans="1:7" x14ac:dyDescent="0.25">
      <c r="B37" s="7" t="s">
        <v>54</v>
      </c>
      <c r="C37" s="7" t="s">
        <v>4</v>
      </c>
      <c r="D37" s="9">
        <v>122.5</v>
      </c>
      <c r="E37" s="7" t="s">
        <v>55</v>
      </c>
      <c r="F37" s="7" t="s">
        <v>56</v>
      </c>
      <c r="G37" s="9">
        <v>22.5</v>
      </c>
    </row>
    <row r="38" spans="1:7" x14ac:dyDescent="0.25">
      <c r="B38" s="7" t="s">
        <v>57</v>
      </c>
      <c r="C38" s="7" t="s">
        <v>4</v>
      </c>
      <c r="D38" s="9">
        <v>122.5</v>
      </c>
      <c r="E38" s="7" t="s">
        <v>58</v>
      </c>
      <c r="F38" s="7" t="s">
        <v>56</v>
      </c>
      <c r="G38" s="7">
        <v>27.5</v>
      </c>
    </row>
    <row r="39" spans="1:7" x14ac:dyDescent="0.25">
      <c r="B39" s="7" t="s">
        <v>59</v>
      </c>
      <c r="C39" s="7" t="s">
        <v>4</v>
      </c>
      <c r="D39" s="9">
        <v>190</v>
      </c>
      <c r="E39" s="7" t="s">
        <v>60</v>
      </c>
      <c r="F39" s="7" t="s">
        <v>56</v>
      </c>
      <c r="G39" s="9">
        <v>70</v>
      </c>
    </row>
    <row r="40" spans="1:7" x14ac:dyDescent="0.25">
      <c r="B40" s="7" t="s">
        <v>61</v>
      </c>
      <c r="C40" s="7" t="s">
        <v>4</v>
      </c>
      <c r="D40" s="9">
        <v>190</v>
      </c>
      <c r="E40" s="7" t="s">
        <v>62</v>
      </c>
      <c r="F40" s="7" t="s">
        <v>63</v>
      </c>
      <c r="G40" s="7">
        <v>0</v>
      </c>
    </row>
    <row r="41" spans="1:7" x14ac:dyDescent="0.25">
      <c r="B41" s="7" t="s">
        <v>64</v>
      </c>
      <c r="C41" s="7" t="s">
        <v>4</v>
      </c>
      <c r="D41" s="9">
        <v>160</v>
      </c>
      <c r="E41" s="7" t="s">
        <v>65</v>
      </c>
      <c r="F41" s="7" t="s">
        <v>56</v>
      </c>
      <c r="G41" s="9">
        <v>20</v>
      </c>
    </row>
    <row r="42" spans="1:7" x14ac:dyDescent="0.25">
      <c r="B42" s="7" t="s">
        <v>66</v>
      </c>
      <c r="C42" s="7" t="s">
        <v>4</v>
      </c>
      <c r="D42" s="9">
        <v>160</v>
      </c>
      <c r="E42" s="7" t="s">
        <v>67</v>
      </c>
      <c r="F42" s="7" t="s">
        <v>56</v>
      </c>
      <c r="G42" s="7">
        <v>30</v>
      </c>
    </row>
    <row r="43" spans="1:7" x14ac:dyDescent="0.25">
      <c r="B43" s="7" t="s">
        <v>68</v>
      </c>
      <c r="C43" s="7" t="s">
        <v>4</v>
      </c>
      <c r="D43" s="9">
        <v>80</v>
      </c>
      <c r="E43" s="7" t="s">
        <v>69</v>
      </c>
      <c r="F43" s="7" t="s">
        <v>63</v>
      </c>
      <c r="G43" s="7">
        <v>0</v>
      </c>
    </row>
    <row r="44" spans="1:7" x14ac:dyDescent="0.25">
      <c r="B44" s="7" t="s">
        <v>70</v>
      </c>
      <c r="C44" s="7" t="s">
        <v>4</v>
      </c>
      <c r="D44" s="9">
        <v>80</v>
      </c>
      <c r="E44" s="7" t="s">
        <v>71</v>
      </c>
      <c r="F44" s="7" t="s">
        <v>63</v>
      </c>
      <c r="G44" s="7">
        <v>0</v>
      </c>
    </row>
    <row r="45" spans="1:7" x14ac:dyDescent="0.25">
      <c r="B45" s="7" t="s">
        <v>72</v>
      </c>
      <c r="C45" s="7" t="s">
        <v>4</v>
      </c>
      <c r="D45" s="9">
        <v>80</v>
      </c>
      <c r="E45" s="7" t="s">
        <v>73</v>
      </c>
      <c r="F45" s="7" t="s">
        <v>63</v>
      </c>
      <c r="G45" s="7">
        <v>0</v>
      </c>
    </row>
    <row r="46" spans="1:7" x14ac:dyDescent="0.25">
      <c r="B46" s="7" t="s">
        <v>74</v>
      </c>
      <c r="C46" s="7" t="s">
        <v>4</v>
      </c>
      <c r="D46" s="9">
        <v>80</v>
      </c>
      <c r="E46" s="7" t="s">
        <v>75</v>
      </c>
      <c r="F46" s="7" t="s">
        <v>63</v>
      </c>
      <c r="G46" s="7">
        <v>0</v>
      </c>
    </row>
    <row r="47" spans="1:7" x14ac:dyDescent="0.25">
      <c r="B47" s="7" t="s">
        <v>76</v>
      </c>
      <c r="C47" s="7" t="s">
        <v>4</v>
      </c>
      <c r="D47" s="9">
        <v>80</v>
      </c>
      <c r="E47" s="7" t="s">
        <v>77</v>
      </c>
      <c r="F47" s="7" t="s">
        <v>63</v>
      </c>
      <c r="G47" s="7">
        <v>0</v>
      </c>
    </row>
    <row r="48" spans="1:7" x14ac:dyDescent="0.25">
      <c r="B48" s="7" t="s">
        <v>78</v>
      </c>
      <c r="C48" s="7" t="s">
        <v>4</v>
      </c>
      <c r="D48" s="9">
        <v>80</v>
      </c>
      <c r="E48" s="7" t="s">
        <v>79</v>
      </c>
      <c r="F48" s="7" t="s">
        <v>63</v>
      </c>
      <c r="G48" s="7">
        <v>0</v>
      </c>
    </row>
    <row r="49" spans="2:7" x14ac:dyDescent="0.25">
      <c r="B49" s="7" t="s">
        <v>41</v>
      </c>
      <c r="C49" s="7" t="s">
        <v>6</v>
      </c>
      <c r="D49" s="9">
        <v>42.5</v>
      </c>
      <c r="E49" s="7" t="s">
        <v>80</v>
      </c>
      <c r="F49" s="7" t="s">
        <v>56</v>
      </c>
      <c r="G49" s="9">
        <v>42.5</v>
      </c>
    </row>
    <row r="50" spans="2:7" x14ac:dyDescent="0.25">
      <c r="B50" s="7" t="s">
        <v>43</v>
      </c>
      <c r="C50" s="7" t="s">
        <v>7</v>
      </c>
      <c r="D50" s="9">
        <v>37.5</v>
      </c>
      <c r="E50" s="7" t="s">
        <v>81</v>
      </c>
      <c r="F50" s="7" t="s">
        <v>56</v>
      </c>
      <c r="G50" s="9">
        <v>37.5</v>
      </c>
    </row>
    <row r="51" spans="2:7" x14ac:dyDescent="0.25">
      <c r="B51" s="7" t="s">
        <v>44</v>
      </c>
      <c r="C51" s="7" t="s">
        <v>8</v>
      </c>
      <c r="D51" s="9">
        <v>0</v>
      </c>
      <c r="E51" s="7" t="s">
        <v>82</v>
      </c>
      <c r="F51" s="7" t="s">
        <v>63</v>
      </c>
      <c r="G51" s="9">
        <v>0</v>
      </c>
    </row>
    <row r="52" spans="2:7" x14ac:dyDescent="0.25">
      <c r="B52" s="7" t="s">
        <v>45</v>
      </c>
      <c r="C52" s="7" t="s">
        <v>9</v>
      </c>
      <c r="D52" s="9">
        <v>80</v>
      </c>
      <c r="E52" s="7" t="s">
        <v>83</v>
      </c>
      <c r="F52" s="7" t="s">
        <v>56</v>
      </c>
      <c r="G52" s="9">
        <v>80</v>
      </c>
    </row>
    <row r="53" spans="2:7" x14ac:dyDescent="0.25">
      <c r="B53" s="7" t="s">
        <v>46</v>
      </c>
      <c r="C53" s="7" t="s">
        <v>10</v>
      </c>
      <c r="D53" s="9">
        <v>0</v>
      </c>
      <c r="E53" s="7" t="s">
        <v>84</v>
      </c>
      <c r="F53" s="7" t="s">
        <v>63</v>
      </c>
      <c r="G53" s="9">
        <v>0</v>
      </c>
    </row>
    <row r="54" spans="2:7" x14ac:dyDescent="0.25">
      <c r="B54" s="7" t="s">
        <v>47</v>
      </c>
      <c r="C54" s="7" t="s">
        <v>11</v>
      </c>
      <c r="D54" s="9">
        <v>80</v>
      </c>
      <c r="E54" s="7" t="s">
        <v>85</v>
      </c>
      <c r="F54" s="7" t="s">
        <v>56</v>
      </c>
      <c r="G54" s="9">
        <v>80</v>
      </c>
    </row>
    <row r="55" spans="2:7" x14ac:dyDescent="0.25">
      <c r="B55" s="7" t="s">
        <v>48</v>
      </c>
      <c r="C55" s="7" t="s">
        <v>12</v>
      </c>
      <c r="D55" s="9">
        <v>80</v>
      </c>
      <c r="E55" s="7" t="s">
        <v>86</v>
      </c>
      <c r="F55" s="7" t="s">
        <v>56</v>
      </c>
      <c r="G55" s="9">
        <v>80</v>
      </c>
    </row>
    <row r="56" spans="2:7" x14ac:dyDescent="0.25">
      <c r="B56" s="7" t="s">
        <v>49</v>
      </c>
      <c r="C56" s="7" t="s">
        <v>13</v>
      </c>
      <c r="D56" s="9">
        <v>0</v>
      </c>
      <c r="E56" s="7" t="s">
        <v>87</v>
      </c>
      <c r="F56" s="7" t="s">
        <v>63</v>
      </c>
      <c r="G56" s="9">
        <v>0</v>
      </c>
    </row>
    <row r="57" spans="2:7" x14ac:dyDescent="0.25">
      <c r="B57" s="7" t="s">
        <v>50</v>
      </c>
      <c r="C57" s="7" t="s">
        <v>14</v>
      </c>
      <c r="D57" s="9">
        <v>0</v>
      </c>
      <c r="E57" s="7" t="s">
        <v>88</v>
      </c>
      <c r="F57" s="7" t="s">
        <v>63</v>
      </c>
      <c r="G57" s="9">
        <v>0</v>
      </c>
    </row>
    <row r="58" spans="2:7" x14ac:dyDescent="0.25">
      <c r="B58" s="7" t="s">
        <v>51</v>
      </c>
      <c r="C58" s="7" t="s">
        <v>15</v>
      </c>
      <c r="D58" s="9">
        <v>80</v>
      </c>
      <c r="E58" s="7" t="s">
        <v>89</v>
      </c>
      <c r="F58" s="7" t="s">
        <v>56</v>
      </c>
      <c r="G58" s="9">
        <v>80</v>
      </c>
    </row>
    <row r="59" spans="2:7" x14ac:dyDescent="0.25">
      <c r="B59" s="7" t="s">
        <v>52</v>
      </c>
      <c r="C59" s="7" t="s">
        <v>16</v>
      </c>
      <c r="D59" s="9">
        <v>0</v>
      </c>
      <c r="E59" s="7" t="s">
        <v>90</v>
      </c>
      <c r="F59" s="7" t="s">
        <v>63</v>
      </c>
      <c r="G59" s="9">
        <v>0</v>
      </c>
    </row>
    <row r="60" spans="2:7" ht="15.75" thickBot="1" x14ac:dyDescent="0.3">
      <c r="B60" s="5" t="s">
        <v>53</v>
      </c>
      <c r="C60" s="5" t="s">
        <v>17</v>
      </c>
      <c r="D60" s="8">
        <v>80</v>
      </c>
      <c r="E60" s="5" t="s">
        <v>91</v>
      </c>
      <c r="F60" s="5" t="s">
        <v>56</v>
      </c>
      <c r="G60" s="8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workbookViewId="0">
      <selection activeCell="I29" sqref="I29"/>
    </sheetView>
  </sheetViews>
  <sheetFormatPr defaultRowHeight="15" x14ac:dyDescent="0.25"/>
  <cols>
    <col min="1" max="1" width="2.28515625" customWidth="1"/>
    <col min="2" max="2" width="6.5703125" customWidth="1"/>
    <col min="3" max="3" width="6.42578125" customWidth="1"/>
    <col min="4" max="4" width="6" bestFit="1" customWidth="1"/>
    <col min="5" max="5" width="9.28515625" bestFit="1" customWidth="1"/>
    <col min="6" max="6" width="11.7109375" bestFit="1" customWidth="1"/>
    <col min="7" max="8" width="11.28515625" bestFit="1" customWidth="1"/>
  </cols>
  <sheetData>
    <row r="1" spans="1:8" x14ac:dyDescent="0.25">
      <c r="A1" s="4" t="s">
        <v>92</v>
      </c>
    </row>
    <row r="2" spans="1:8" x14ac:dyDescent="0.25">
      <c r="A2" s="4" t="s">
        <v>19</v>
      </c>
    </row>
    <row r="3" spans="1:8" x14ac:dyDescent="0.25">
      <c r="A3" s="4" t="s">
        <v>114</v>
      </c>
    </row>
    <row r="6" spans="1:8" ht="15.75" thickBot="1" x14ac:dyDescent="0.3">
      <c r="A6" t="s">
        <v>32</v>
      </c>
    </row>
    <row r="7" spans="1:8" x14ac:dyDescent="0.25">
      <c r="B7" s="10"/>
      <c r="C7" s="10"/>
      <c r="D7" s="10" t="s">
        <v>93</v>
      </c>
      <c r="E7" s="10" t="s">
        <v>95</v>
      </c>
      <c r="F7" s="10" t="s">
        <v>97</v>
      </c>
      <c r="G7" s="10" t="s">
        <v>99</v>
      </c>
      <c r="H7" s="10" t="s">
        <v>99</v>
      </c>
    </row>
    <row r="8" spans="1:8" ht="15.75" thickBot="1" x14ac:dyDescent="0.3">
      <c r="B8" s="11" t="s">
        <v>28</v>
      </c>
      <c r="C8" s="11" t="s">
        <v>29</v>
      </c>
      <c r="D8" s="11" t="s">
        <v>94</v>
      </c>
      <c r="E8" s="11" t="s">
        <v>96</v>
      </c>
      <c r="F8" s="11" t="s">
        <v>98</v>
      </c>
      <c r="G8" s="11" t="s">
        <v>100</v>
      </c>
      <c r="H8" s="11" t="s">
        <v>101</v>
      </c>
    </row>
    <row r="9" spans="1:8" x14ac:dyDescent="0.25">
      <c r="B9" s="7" t="s">
        <v>41</v>
      </c>
      <c r="C9" s="7" t="s">
        <v>6</v>
      </c>
      <c r="D9" s="7">
        <v>42.5</v>
      </c>
      <c r="E9" s="7">
        <v>0</v>
      </c>
      <c r="F9" s="7">
        <v>960</v>
      </c>
      <c r="G9" s="7">
        <v>178</v>
      </c>
      <c r="H9" s="7">
        <v>207.59999999999962</v>
      </c>
    </row>
    <row r="10" spans="1:8" x14ac:dyDescent="0.25">
      <c r="B10" s="7" t="s">
        <v>43</v>
      </c>
      <c r="C10" s="7" t="s">
        <v>7</v>
      </c>
      <c r="D10" s="7">
        <v>37.5</v>
      </c>
      <c r="E10" s="7">
        <v>0</v>
      </c>
      <c r="F10" s="7">
        <v>1138</v>
      </c>
      <c r="G10" s="7">
        <v>207.59999999999962</v>
      </c>
      <c r="H10" s="7">
        <v>178</v>
      </c>
    </row>
    <row r="11" spans="1:8" x14ac:dyDescent="0.25">
      <c r="B11" s="7" t="s">
        <v>44</v>
      </c>
      <c r="C11" s="7" t="s">
        <v>8</v>
      </c>
      <c r="D11" s="7">
        <v>0</v>
      </c>
      <c r="E11" s="7">
        <v>-207.59999999999991</v>
      </c>
      <c r="F11" s="7">
        <v>752.40000000000009</v>
      </c>
      <c r="G11" s="7">
        <v>207.59999999999991</v>
      </c>
      <c r="H11" s="7">
        <v>1E+30</v>
      </c>
    </row>
    <row r="12" spans="1:8" x14ac:dyDescent="0.25">
      <c r="B12" s="7" t="s">
        <v>45</v>
      </c>
      <c r="C12" s="7" t="s">
        <v>9</v>
      </c>
      <c r="D12" s="7">
        <v>80</v>
      </c>
      <c r="E12" s="7">
        <v>0</v>
      </c>
      <c r="F12" s="7">
        <v>1459.9999999999995</v>
      </c>
      <c r="G12" s="7">
        <v>1E+30</v>
      </c>
      <c r="H12" s="7">
        <v>259.49999999999955</v>
      </c>
    </row>
    <row r="13" spans="1:8" x14ac:dyDescent="0.25">
      <c r="B13" s="7" t="s">
        <v>46</v>
      </c>
      <c r="C13" s="7" t="s">
        <v>10</v>
      </c>
      <c r="D13" s="7">
        <v>0</v>
      </c>
      <c r="E13" s="7">
        <v>-259.49999999999955</v>
      </c>
      <c r="F13" s="7">
        <v>978</v>
      </c>
      <c r="G13" s="7">
        <v>259.49999999999955</v>
      </c>
      <c r="H13" s="7">
        <v>1E+30</v>
      </c>
    </row>
    <row r="14" spans="1:8" x14ac:dyDescent="0.25">
      <c r="B14" s="7" t="s">
        <v>47</v>
      </c>
      <c r="C14" s="7" t="s">
        <v>11</v>
      </c>
      <c r="D14" s="7">
        <v>80</v>
      </c>
      <c r="E14" s="7">
        <v>0</v>
      </c>
      <c r="F14" s="7">
        <v>1260</v>
      </c>
      <c r="G14" s="7">
        <v>1E+30</v>
      </c>
      <c r="H14" s="7">
        <v>1260</v>
      </c>
    </row>
    <row r="15" spans="1:8" x14ac:dyDescent="0.25">
      <c r="B15" s="7" t="s">
        <v>48</v>
      </c>
      <c r="C15" s="7" t="s">
        <v>12</v>
      </c>
      <c r="D15" s="7">
        <v>80</v>
      </c>
      <c r="E15" s="7">
        <v>0</v>
      </c>
      <c r="F15" s="7">
        <v>970</v>
      </c>
      <c r="G15" s="7">
        <v>1E+30</v>
      </c>
      <c r="H15" s="7">
        <v>231.49999999999994</v>
      </c>
    </row>
    <row r="16" spans="1:8" x14ac:dyDescent="0.25">
      <c r="B16" s="7" t="s">
        <v>49</v>
      </c>
      <c r="C16" s="7" t="s">
        <v>13</v>
      </c>
      <c r="D16" s="7">
        <v>0</v>
      </c>
      <c r="E16" s="7">
        <v>-231.49999999999994</v>
      </c>
      <c r="F16" s="7">
        <v>872</v>
      </c>
      <c r="G16" s="7">
        <v>231.49999999999994</v>
      </c>
      <c r="H16" s="7">
        <v>1E+30</v>
      </c>
    </row>
    <row r="17" spans="1:8" x14ac:dyDescent="0.25">
      <c r="B17" s="7" t="s">
        <v>50</v>
      </c>
      <c r="C17" s="7" t="s">
        <v>14</v>
      </c>
      <c r="D17" s="7">
        <v>0</v>
      </c>
      <c r="E17" s="7">
        <v>-528.79999999999927</v>
      </c>
      <c r="F17" s="7">
        <v>441.20000000000073</v>
      </c>
      <c r="G17" s="7">
        <v>528.79999999999927</v>
      </c>
      <c r="H17" s="7">
        <v>1E+30</v>
      </c>
    </row>
    <row r="18" spans="1:8" x14ac:dyDescent="0.25">
      <c r="B18" s="7" t="s">
        <v>51</v>
      </c>
      <c r="C18" s="7" t="s">
        <v>15</v>
      </c>
      <c r="D18" s="7">
        <v>80</v>
      </c>
      <c r="E18" s="7">
        <v>0</v>
      </c>
      <c r="F18" s="7">
        <v>1470</v>
      </c>
      <c r="G18" s="7">
        <v>1E+30</v>
      </c>
      <c r="H18" s="7">
        <v>495.49999999999989</v>
      </c>
    </row>
    <row r="19" spans="1:8" x14ac:dyDescent="0.25">
      <c r="B19" s="7" t="s">
        <v>52</v>
      </c>
      <c r="C19" s="7" t="s">
        <v>16</v>
      </c>
      <c r="D19" s="7">
        <v>0</v>
      </c>
      <c r="E19" s="7">
        <v>-495.49999999999989</v>
      </c>
      <c r="F19" s="7">
        <v>752</v>
      </c>
      <c r="G19" s="7">
        <v>495.49999999999989</v>
      </c>
      <c r="H19" s="7">
        <v>1E+30</v>
      </c>
    </row>
    <row r="20" spans="1:8" ht="15.75" thickBot="1" x14ac:dyDescent="0.3">
      <c r="B20" s="5" t="s">
        <v>53</v>
      </c>
      <c r="C20" s="5" t="s">
        <v>17</v>
      </c>
      <c r="D20" s="5">
        <v>80</v>
      </c>
      <c r="E20" s="5">
        <v>0</v>
      </c>
      <c r="F20" s="5">
        <v>1270</v>
      </c>
      <c r="G20" s="5">
        <v>1E+30</v>
      </c>
      <c r="H20" s="5">
        <v>1270</v>
      </c>
    </row>
    <row r="22" spans="1:8" ht="15.75" thickBot="1" x14ac:dyDescent="0.3">
      <c r="A22" t="s">
        <v>34</v>
      </c>
    </row>
    <row r="23" spans="1:8" x14ac:dyDescent="0.25">
      <c r="B23" s="10"/>
      <c r="C23" s="10"/>
      <c r="D23" s="10" t="s">
        <v>93</v>
      </c>
      <c r="E23" s="10" t="s">
        <v>102</v>
      </c>
      <c r="F23" s="10" t="s">
        <v>104</v>
      </c>
      <c r="G23" s="10" t="s">
        <v>99</v>
      </c>
      <c r="H23" s="10" t="s">
        <v>99</v>
      </c>
    </row>
    <row r="24" spans="1:8" ht="15.75" thickBot="1" x14ac:dyDescent="0.3">
      <c r="B24" s="11" t="s">
        <v>28</v>
      </c>
      <c r="C24" s="11" t="s">
        <v>29</v>
      </c>
      <c r="D24" s="11" t="s">
        <v>94</v>
      </c>
      <c r="E24" s="11" t="s">
        <v>103</v>
      </c>
      <c r="F24" s="11" t="s">
        <v>105</v>
      </c>
      <c r="G24" s="11" t="s">
        <v>100</v>
      </c>
      <c r="H24" s="11" t="s">
        <v>101</v>
      </c>
    </row>
    <row r="25" spans="1:8" x14ac:dyDescent="0.25">
      <c r="B25" s="7" t="s">
        <v>54</v>
      </c>
      <c r="C25" s="7" t="s">
        <v>4</v>
      </c>
      <c r="D25" s="7">
        <v>122.5</v>
      </c>
      <c r="E25" s="7">
        <v>0</v>
      </c>
      <c r="F25" s="7">
        <v>100</v>
      </c>
      <c r="G25" s="7">
        <v>22.5</v>
      </c>
      <c r="H25" s="7">
        <v>1E+30</v>
      </c>
    </row>
    <row r="26" spans="1:8" x14ac:dyDescent="0.25">
      <c r="B26" s="7" t="s">
        <v>57</v>
      </c>
      <c r="C26" s="7" t="s">
        <v>4</v>
      </c>
      <c r="D26" s="7">
        <v>122.5</v>
      </c>
      <c r="E26" s="7">
        <v>0</v>
      </c>
      <c r="F26" s="7">
        <v>150</v>
      </c>
      <c r="G26" s="7">
        <v>1E+30</v>
      </c>
      <c r="H26" s="7">
        <v>27.5</v>
      </c>
    </row>
    <row r="27" spans="1:8" x14ac:dyDescent="0.25">
      <c r="B27" s="7" t="s">
        <v>59</v>
      </c>
      <c r="C27" s="7" t="s">
        <v>4</v>
      </c>
      <c r="D27" s="7">
        <v>190</v>
      </c>
      <c r="E27" s="7">
        <v>0</v>
      </c>
      <c r="F27" s="7">
        <v>120</v>
      </c>
      <c r="G27" s="7">
        <v>70</v>
      </c>
      <c r="H27" s="7">
        <v>1E+30</v>
      </c>
    </row>
    <row r="28" spans="1:8" x14ac:dyDescent="0.25">
      <c r="B28" s="7" t="s">
        <v>61</v>
      </c>
      <c r="C28" s="7" t="s">
        <v>4</v>
      </c>
      <c r="D28" s="7">
        <v>190</v>
      </c>
      <c r="E28" s="7">
        <v>222.5</v>
      </c>
      <c r="F28" s="7">
        <v>190</v>
      </c>
      <c r="G28" s="7">
        <v>18</v>
      </c>
      <c r="H28" s="7">
        <v>22</v>
      </c>
    </row>
    <row r="29" spans="1:8" x14ac:dyDescent="0.25">
      <c r="B29" s="7" t="s">
        <v>64</v>
      </c>
      <c r="C29" s="7" t="s">
        <v>4</v>
      </c>
      <c r="D29" s="7">
        <v>160</v>
      </c>
      <c r="E29" s="7">
        <v>0</v>
      </c>
      <c r="F29" s="7">
        <v>140</v>
      </c>
      <c r="G29" s="7">
        <v>20.000000000000014</v>
      </c>
      <c r="H29" s="7">
        <v>1E+30</v>
      </c>
    </row>
    <row r="30" spans="1:8" x14ac:dyDescent="0.25">
      <c r="B30" s="7" t="s">
        <v>66</v>
      </c>
      <c r="C30" s="7" t="s">
        <v>4</v>
      </c>
      <c r="D30" s="7">
        <v>160</v>
      </c>
      <c r="E30" s="7">
        <v>0</v>
      </c>
      <c r="F30" s="7">
        <v>190</v>
      </c>
      <c r="G30" s="7">
        <v>1E+30</v>
      </c>
      <c r="H30" s="7">
        <v>29.999999999999986</v>
      </c>
    </row>
    <row r="31" spans="1:8" x14ac:dyDescent="0.25">
      <c r="B31" s="7" t="s">
        <v>68</v>
      </c>
      <c r="C31" s="7" t="s">
        <v>4</v>
      </c>
      <c r="D31" s="7">
        <v>80</v>
      </c>
      <c r="E31" s="7">
        <v>960</v>
      </c>
      <c r="F31" s="7">
        <v>80</v>
      </c>
      <c r="G31" s="7">
        <v>27.5</v>
      </c>
      <c r="H31" s="7">
        <v>22.5</v>
      </c>
    </row>
    <row r="32" spans="1:8" x14ac:dyDescent="0.25">
      <c r="B32" s="7" t="s">
        <v>70</v>
      </c>
      <c r="C32" s="7" t="s">
        <v>4</v>
      </c>
      <c r="D32" s="7">
        <v>80</v>
      </c>
      <c r="E32" s="7">
        <v>970</v>
      </c>
      <c r="F32" s="7">
        <v>80</v>
      </c>
      <c r="G32" s="7">
        <v>27.5</v>
      </c>
      <c r="H32" s="7">
        <v>22.5</v>
      </c>
    </row>
    <row r="33" spans="2:8" x14ac:dyDescent="0.25">
      <c r="B33" s="7" t="s">
        <v>72</v>
      </c>
      <c r="C33" s="7" t="s">
        <v>4</v>
      </c>
      <c r="D33" s="7">
        <v>80</v>
      </c>
      <c r="E33" s="7">
        <v>1237.4999999999995</v>
      </c>
      <c r="F33" s="7">
        <v>80</v>
      </c>
      <c r="G33" s="7">
        <v>22</v>
      </c>
      <c r="H33" s="7">
        <v>18</v>
      </c>
    </row>
    <row r="34" spans="2:8" x14ac:dyDescent="0.25">
      <c r="B34" s="7" t="s">
        <v>74</v>
      </c>
      <c r="C34" s="7" t="s">
        <v>4</v>
      </c>
      <c r="D34" s="7">
        <v>80</v>
      </c>
      <c r="E34" s="7">
        <v>1247.5</v>
      </c>
      <c r="F34" s="7">
        <v>80</v>
      </c>
      <c r="G34" s="7">
        <v>22</v>
      </c>
      <c r="H34" s="7">
        <v>18</v>
      </c>
    </row>
    <row r="35" spans="2:8" x14ac:dyDescent="0.25">
      <c r="B35" s="7" t="s">
        <v>76</v>
      </c>
      <c r="C35" s="7" t="s">
        <v>4</v>
      </c>
      <c r="D35" s="7">
        <v>80</v>
      </c>
      <c r="E35" s="7">
        <v>1260</v>
      </c>
      <c r="F35" s="7">
        <v>80</v>
      </c>
      <c r="G35" s="7">
        <v>29.999999999999979</v>
      </c>
      <c r="H35" s="7">
        <v>20.000000000000011</v>
      </c>
    </row>
    <row r="36" spans="2:8" ht="15.75" thickBot="1" x14ac:dyDescent="0.3">
      <c r="B36" s="5" t="s">
        <v>78</v>
      </c>
      <c r="C36" s="5" t="s">
        <v>4</v>
      </c>
      <c r="D36" s="5">
        <v>80</v>
      </c>
      <c r="E36" s="5">
        <v>1270</v>
      </c>
      <c r="F36" s="5">
        <v>80</v>
      </c>
      <c r="G36" s="5">
        <v>29.999999999999986</v>
      </c>
      <c r="H36" s="5">
        <v>20.000000000000014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workbookViewId="0">
      <selection sqref="A1:A3"/>
    </sheetView>
  </sheetViews>
  <sheetFormatPr defaultRowHeight="15" x14ac:dyDescent="0.25"/>
  <cols>
    <col min="1" max="1" width="2.28515625" customWidth="1"/>
    <col min="2" max="2" width="6.5703125" customWidth="1"/>
    <col min="3" max="3" width="8.28515625" customWidth="1"/>
    <col min="4" max="4" width="5.7109375" customWidth="1"/>
    <col min="5" max="5" width="2.28515625" customWidth="1"/>
    <col min="6" max="6" width="7.7109375" customWidth="1"/>
    <col min="7" max="7" width="9.85546875" bestFit="1" customWidth="1"/>
    <col min="8" max="8" width="2.28515625" customWidth="1"/>
    <col min="9" max="9" width="8.5703125" customWidth="1"/>
    <col min="10" max="10" width="9.85546875" bestFit="1" customWidth="1"/>
  </cols>
  <sheetData>
    <row r="1" spans="1:10" x14ac:dyDescent="0.25">
      <c r="A1" s="4" t="s">
        <v>106</v>
      </c>
    </row>
    <row r="2" spans="1:10" x14ac:dyDescent="0.25">
      <c r="A2" s="4" t="s">
        <v>19</v>
      </c>
    </row>
    <row r="3" spans="1:10" x14ac:dyDescent="0.25">
      <c r="A3" s="4" t="s">
        <v>114</v>
      </c>
    </row>
    <row r="5" spans="1:10" ht="15.75" thickBot="1" x14ac:dyDescent="0.3"/>
    <row r="6" spans="1:10" x14ac:dyDescent="0.25">
      <c r="B6" s="10"/>
      <c r="C6" s="10" t="s">
        <v>97</v>
      </c>
      <c r="D6" s="10"/>
    </row>
    <row r="7" spans="1:10" ht="15.75" thickBot="1" x14ac:dyDescent="0.3">
      <c r="B7" s="11" t="s">
        <v>28</v>
      </c>
      <c r="C7" s="11" t="s">
        <v>29</v>
      </c>
      <c r="D7" s="11" t="s">
        <v>94</v>
      </c>
    </row>
    <row r="8" spans="1:10" ht="15.75" thickBot="1" x14ac:dyDescent="0.3">
      <c r="B8" s="5" t="s">
        <v>39</v>
      </c>
      <c r="C8" s="5" t="s">
        <v>40</v>
      </c>
      <c r="D8" s="8">
        <v>597875</v>
      </c>
    </row>
    <row r="10" spans="1:10" ht="15.75" thickBot="1" x14ac:dyDescent="0.3"/>
    <row r="11" spans="1:10" x14ac:dyDescent="0.25">
      <c r="B11" s="10"/>
      <c r="C11" s="10" t="s">
        <v>107</v>
      </c>
      <c r="D11" s="10"/>
      <c r="F11" s="10" t="s">
        <v>108</v>
      </c>
      <c r="G11" s="10" t="s">
        <v>97</v>
      </c>
      <c r="I11" s="10" t="s">
        <v>111</v>
      </c>
      <c r="J11" s="10" t="s">
        <v>97</v>
      </c>
    </row>
    <row r="12" spans="1:10" ht="15.75" thickBot="1" x14ac:dyDescent="0.3">
      <c r="B12" s="11" t="s">
        <v>28</v>
      </c>
      <c r="C12" s="11" t="s">
        <v>29</v>
      </c>
      <c r="D12" s="11" t="s">
        <v>94</v>
      </c>
      <c r="F12" s="11" t="s">
        <v>109</v>
      </c>
      <c r="G12" s="11" t="s">
        <v>110</v>
      </c>
      <c r="I12" s="11" t="s">
        <v>109</v>
      </c>
      <c r="J12" s="11" t="s">
        <v>110</v>
      </c>
    </row>
    <row r="13" spans="1:10" x14ac:dyDescent="0.25">
      <c r="B13" s="7" t="s">
        <v>41</v>
      </c>
      <c r="C13" s="7" t="s">
        <v>6</v>
      </c>
      <c r="D13" s="9">
        <v>42.5</v>
      </c>
      <c r="F13" s="9">
        <v>20</v>
      </c>
      <c r="G13" s="9">
        <v>576275</v>
      </c>
      <c r="I13" s="9">
        <v>42.5</v>
      </c>
      <c r="J13" s="9">
        <v>597875</v>
      </c>
    </row>
    <row r="14" spans="1:10" x14ac:dyDescent="0.25">
      <c r="B14" s="7" t="s">
        <v>43</v>
      </c>
      <c r="C14" s="7" t="s">
        <v>7</v>
      </c>
      <c r="D14" s="9">
        <v>37.5</v>
      </c>
      <c r="F14" s="9">
        <v>0</v>
      </c>
      <c r="G14" s="9">
        <v>555200</v>
      </c>
      <c r="I14" s="9">
        <v>37.499999999999467</v>
      </c>
      <c r="J14" s="9">
        <v>597874.99999999942</v>
      </c>
    </row>
    <row r="15" spans="1:10" x14ac:dyDescent="0.25">
      <c r="B15" s="7" t="s">
        <v>44</v>
      </c>
      <c r="C15" s="7" t="s">
        <v>8</v>
      </c>
      <c r="D15" s="9">
        <v>0</v>
      </c>
      <c r="F15" s="9">
        <v>0</v>
      </c>
      <c r="G15" s="9">
        <v>597875</v>
      </c>
      <c r="I15" s="9">
        <v>0</v>
      </c>
      <c r="J15" s="9">
        <v>597875</v>
      </c>
    </row>
    <row r="16" spans="1:10" x14ac:dyDescent="0.25">
      <c r="B16" s="7" t="s">
        <v>45</v>
      </c>
      <c r="C16" s="7" t="s">
        <v>9</v>
      </c>
      <c r="D16" s="9">
        <v>80</v>
      </c>
      <c r="F16" s="9">
        <v>10</v>
      </c>
      <c r="G16" s="9">
        <v>495675</v>
      </c>
      <c r="I16" s="9">
        <v>80</v>
      </c>
      <c r="J16" s="9">
        <v>597875</v>
      </c>
    </row>
    <row r="17" spans="2:10" x14ac:dyDescent="0.25">
      <c r="B17" s="7" t="s">
        <v>46</v>
      </c>
      <c r="C17" s="7" t="s">
        <v>10</v>
      </c>
      <c r="D17" s="9">
        <v>0</v>
      </c>
      <c r="F17" s="9">
        <v>0</v>
      </c>
      <c r="G17" s="9">
        <v>597875</v>
      </c>
      <c r="I17" s="9">
        <v>0</v>
      </c>
      <c r="J17" s="9">
        <v>597875</v>
      </c>
    </row>
    <row r="18" spans="2:10" x14ac:dyDescent="0.25">
      <c r="B18" s="7" t="s">
        <v>47</v>
      </c>
      <c r="C18" s="7" t="s">
        <v>11</v>
      </c>
      <c r="D18" s="9">
        <v>80</v>
      </c>
      <c r="F18" s="9">
        <v>60</v>
      </c>
      <c r="G18" s="9">
        <v>572675</v>
      </c>
      <c r="I18" s="9">
        <v>80</v>
      </c>
      <c r="J18" s="9">
        <v>597875</v>
      </c>
    </row>
    <row r="19" spans="2:10" x14ac:dyDescent="0.25">
      <c r="B19" s="7" t="s">
        <v>48</v>
      </c>
      <c r="C19" s="7" t="s">
        <v>12</v>
      </c>
      <c r="D19" s="9">
        <v>80</v>
      </c>
      <c r="F19" s="9">
        <v>57.5</v>
      </c>
      <c r="G19" s="9">
        <v>576050</v>
      </c>
      <c r="I19" s="9">
        <v>80</v>
      </c>
      <c r="J19" s="9">
        <v>597875</v>
      </c>
    </row>
    <row r="20" spans="2:10" x14ac:dyDescent="0.25">
      <c r="B20" s="7" t="s">
        <v>49</v>
      </c>
      <c r="C20" s="7" t="s">
        <v>13</v>
      </c>
      <c r="D20" s="9">
        <v>0</v>
      </c>
      <c r="F20" s="9">
        <v>0</v>
      </c>
      <c r="G20" s="9">
        <v>597875</v>
      </c>
      <c r="I20" s="9">
        <v>0</v>
      </c>
      <c r="J20" s="9">
        <v>597875</v>
      </c>
    </row>
    <row r="21" spans="2:10" x14ac:dyDescent="0.25">
      <c r="B21" s="7" t="s">
        <v>50</v>
      </c>
      <c r="C21" s="7" t="s">
        <v>14</v>
      </c>
      <c r="D21" s="9">
        <v>0</v>
      </c>
      <c r="F21" s="9">
        <v>0</v>
      </c>
      <c r="G21" s="9">
        <v>597875</v>
      </c>
      <c r="I21" s="9">
        <v>0</v>
      </c>
      <c r="J21" s="9">
        <v>597875</v>
      </c>
    </row>
    <row r="22" spans="2:10" x14ac:dyDescent="0.25">
      <c r="B22" s="7" t="s">
        <v>51</v>
      </c>
      <c r="C22" s="7" t="s">
        <v>15</v>
      </c>
      <c r="D22" s="9">
        <v>80</v>
      </c>
      <c r="F22" s="9">
        <v>10</v>
      </c>
      <c r="G22" s="9">
        <v>494975</v>
      </c>
      <c r="I22" s="9">
        <v>80</v>
      </c>
      <c r="J22" s="9">
        <v>597875</v>
      </c>
    </row>
    <row r="23" spans="2:10" x14ac:dyDescent="0.25">
      <c r="B23" s="7" t="s">
        <v>52</v>
      </c>
      <c r="C23" s="7" t="s">
        <v>16</v>
      </c>
      <c r="D23" s="9">
        <v>0</v>
      </c>
      <c r="F23" s="9">
        <v>0</v>
      </c>
      <c r="G23" s="9">
        <v>597875</v>
      </c>
      <c r="I23" s="9">
        <v>0</v>
      </c>
      <c r="J23" s="9">
        <v>597875</v>
      </c>
    </row>
    <row r="24" spans="2:10" ht="15.75" thickBot="1" x14ac:dyDescent="0.3">
      <c r="B24" s="5" t="s">
        <v>53</v>
      </c>
      <c r="C24" s="5" t="s">
        <v>17</v>
      </c>
      <c r="D24" s="8">
        <v>80</v>
      </c>
      <c r="F24" s="8">
        <v>60</v>
      </c>
      <c r="G24" s="8">
        <v>572475</v>
      </c>
      <c r="I24" s="8">
        <v>80</v>
      </c>
      <c r="J24" s="8">
        <v>597875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tabSelected="1" topLeftCell="B1" workbookViewId="0">
      <selection activeCell="B7" sqref="B7"/>
    </sheetView>
  </sheetViews>
  <sheetFormatPr defaultRowHeight="15" x14ac:dyDescent="0.25"/>
  <cols>
    <col min="2" max="3" width="5" bestFit="1" customWidth="1"/>
    <col min="4" max="4" width="6" bestFit="1" customWidth="1"/>
    <col min="6" max="7" width="5" bestFit="1" customWidth="1"/>
    <col min="9" max="9" width="5" bestFit="1" customWidth="1"/>
    <col min="10" max="10" width="6" bestFit="1" customWidth="1"/>
  </cols>
  <sheetData>
    <row r="2" spans="2:19" x14ac:dyDescent="0.25">
      <c r="B2" s="12" t="s">
        <v>0</v>
      </c>
      <c r="C2" s="12"/>
      <c r="D2" s="12"/>
      <c r="E2" s="1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2:19" x14ac:dyDescent="0.25"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/>
      <c r="O3" s="1"/>
      <c r="P3" s="1"/>
      <c r="Q3" s="1"/>
      <c r="R3" s="1"/>
      <c r="S3" s="1"/>
    </row>
    <row r="4" spans="2:19" x14ac:dyDescent="0.25">
      <c r="B4" s="1">
        <v>42.5</v>
      </c>
      <c r="C4" s="1">
        <v>37.5</v>
      </c>
      <c r="D4" s="1">
        <v>0</v>
      </c>
      <c r="E4" s="1">
        <v>80</v>
      </c>
      <c r="F4" s="1">
        <v>0</v>
      </c>
      <c r="G4" s="1">
        <v>80</v>
      </c>
      <c r="H4" s="1">
        <v>80</v>
      </c>
      <c r="I4" s="1">
        <v>0</v>
      </c>
      <c r="J4" s="1">
        <v>0</v>
      </c>
      <c r="K4" s="1">
        <v>80</v>
      </c>
      <c r="L4" s="1">
        <v>0</v>
      </c>
      <c r="M4" s="1">
        <v>80</v>
      </c>
      <c r="N4" s="1"/>
      <c r="O4" s="1"/>
      <c r="P4" s="1"/>
      <c r="Q4" s="1"/>
      <c r="R4" s="1"/>
      <c r="S4" s="1"/>
    </row>
    <row r="5" spans="2:19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O5" s="1" t="s">
        <v>1</v>
      </c>
      <c r="P5" s="1"/>
      <c r="Q5" s="1"/>
      <c r="R5" s="1"/>
    </row>
    <row r="6" spans="2:19" x14ac:dyDescent="0.25">
      <c r="B6" s="12" t="s">
        <v>2</v>
      </c>
      <c r="C6" s="12"/>
      <c r="D6" s="12"/>
      <c r="E6" s="12"/>
      <c r="F6" s="1"/>
      <c r="G6" s="1"/>
      <c r="H6" s="1"/>
      <c r="I6" s="1"/>
      <c r="J6" s="1"/>
      <c r="K6" s="1"/>
      <c r="L6" s="1"/>
      <c r="M6" s="1"/>
      <c r="N6" s="1"/>
      <c r="O6" s="1">
        <f>SUMPRODUCT(B4:M4,B7:M7)</f>
        <v>597875</v>
      </c>
      <c r="P6" s="1"/>
      <c r="Q6" s="1"/>
      <c r="R6" s="1"/>
      <c r="S6" s="1"/>
    </row>
    <row r="7" spans="2:19" x14ac:dyDescent="0.25">
      <c r="B7" s="1">
        <f>1000-40</f>
        <v>960</v>
      </c>
      <c r="C7" s="1">
        <f>(1500*0.8)-30-(40*0.8)</f>
        <v>1138</v>
      </c>
      <c r="D7" s="1">
        <f>(1300*0.8*0.8)-(30*1.8)-(40*0.8*0.8)</f>
        <v>752.4</v>
      </c>
      <c r="E7" s="1">
        <f>1500-40</f>
        <v>1460</v>
      </c>
      <c r="F7" s="1">
        <f>(1300*0.8)-30-(40*0.8)</f>
        <v>978</v>
      </c>
      <c r="G7" s="1">
        <f>1300-40</f>
        <v>1260</v>
      </c>
      <c r="H7" s="1">
        <f>1000-30</f>
        <v>970</v>
      </c>
      <c r="I7" s="1">
        <f>(1500*0.6)-10-(30*0.6)</f>
        <v>872</v>
      </c>
      <c r="J7" s="1">
        <f>(1300*0.6*0.6)-(10*1.6)-(30*0.6*0.6)</f>
        <v>441.2</v>
      </c>
      <c r="K7" s="1">
        <f>1500-30</f>
        <v>1470</v>
      </c>
      <c r="L7" s="1">
        <f>(1300*0.6)-10-(30*0.6)</f>
        <v>752</v>
      </c>
      <c r="M7" s="1">
        <f>1300-30</f>
        <v>1270</v>
      </c>
      <c r="N7" s="1"/>
      <c r="O7" s="1"/>
      <c r="P7" s="1"/>
      <c r="Q7" s="1"/>
      <c r="R7" s="1"/>
      <c r="S7" s="1"/>
    </row>
    <row r="9" spans="2:19" x14ac:dyDescent="0.25">
      <c r="B9" s="12" t="s">
        <v>3</v>
      </c>
      <c r="C9" s="12"/>
      <c r="D9" s="12"/>
      <c r="E9" s="1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2:19" x14ac:dyDescent="0.25">
      <c r="B10" s="1" t="s">
        <v>6</v>
      </c>
      <c r="C10" s="1" t="s">
        <v>7</v>
      </c>
      <c r="D10" s="1" t="s">
        <v>8</v>
      </c>
      <c r="E10" s="1" t="s">
        <v>9</v>
      </c>
      <c r="F10" s="1" t="s">
        <v>10</v>
      </c>
      <c r="G10" s="1" t="s">
        <v>11</v>
      </c>
      <c r="H10" s="1" t="s">
        <v>12</v>
      </c>
      <c r="I10" s="1" t="s">
        <v>13</v>
      </c>
      <c r="J10" s="1" t="s">
        <v>14</v>
      </c>
      <c r="K10" s="1" t="s">
        <v>15</v>
      </c>
      <c r="L10" s="1" t="s">
        <v>16</v>
      </c>
      <c r="M10" s="1" t="s">
        <v>17</v>
      </c>
      <c r="N10" s="2" t="s">
        <v>4</v>
      </c>
      <c r="O10" s="2" t="s">
        <v>5</v>
      </c>
      <c r="P10" s="1"/>
      <c r="Q10" s="1"/>
      <c r="R10" s="2"/>
      <c r="S10" s="2"/>
    </row>
    <row r="11" spans="2:19" x14ac:dyDescent="0.25">
      <c r="B11" s="1">
        <v>1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1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3">
        <f>SUMPRODUCT($B$4:$M$4,B11:M11)</f>
        <v>122.5</v>
      </c>
      <c r="O11" s="3">
        <v>100</v>
      </c>
      <c r="P11" s="1"/>
      <c r="Q11" s="1"/>
      <c r="R11" s="1"/>
      <c r="S11" s="1"/>
    </row>
    <row r="12" spans="2:19" x14ac:dyDescent="0.25">
      <c r="B12" s="1">
        <v>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1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3">
        <f>SUMPRODUCT($B$4:$M$4,B12:M12)</f>
        <v>122.5</v>
      </c>
      <c r="O12">
        <v>150</v>
      </c>
      <c r="P12" s="1"/>
      <c r="Q12" s="1"/>
      <c r="R12" s="1"/>
      <c r="S12" s="1"/>
    </row>
    <row r="13" spans="2:19" x14ac:dyDescent="0.25">
      <c r="B13" s="1">
        <v>0</v>
      </c>
      <c r="C13" s="1">
        <v>0.8</v>
      </c>
      <c r="D13" s="1">
        <v>0</v>
      </c>
      <c r="E13" s="1">
        <v>1</v>
      </c>
      <c r="F13" s="1">
        <v>0</v>
      </c>
      <c r="G13" s="1">
        <v>0</v>
      </c>
      <c r="H13" s="1">
        <v>0</v>
      </c>
      <c r="I13" s="1">
        <v>0.6</v>
      </c>
      <c r="J13" s="1">
        <v>0</v>
      </c>
      <c r="K13" s="1">
        <v>1</v>
      </c>
      <c r="L13" s="1">
        <v>0</v>
      </c>
      <c r="M13" s="1">
        <v>0</v>
      </c>
      <c r="N13" s="3">
        <f t="shared" ref="N13:N22" si="0">SUMPRODUCT($B$4:$M$4,B13:M13)</f>
        <v>190</v>
      </c>
      <c r="O13" s="3">
        <v>120</v>
      </c>
      <c r="P13" s="1"/>
      <c r="Q13" s="1"/>
      <c r="R13" s="1"/>
      <c r="S13" s="1"/>
    </row>
    <row r="14" spans="2:19" x14ac:dyDescent="0.25">
      <c r="B14" s="1">
        <v>0</v>
      </c>
      <c r="C14" s="1">
        <v>0.8</v>
      </c>
      <c r="D14" s="1">
        <v>0</v>
      </c>
      <c r="E14" s="1">
        <v>1</v>
      </c>
      <c r="F14" s="1">
        <v>0</v>
      </c>
      <c r="G14" s="1">
        <v>0</v>
      </c>
      <c r="H14" s="1">
        <v>0</v>
      </c>
      <c r="I14" s="1">
        <v>0.6</v>
      </c>
      <c r="J14" s="1">
        <v>0</v>
      </c>
      <c r="K14" s="1">
        <v>1</v>
      </c>
      <c r="L14" s="1">
        <v>0</v>
      </c>
      <c r="M14" s="1">
        <v>0</v>
      </c>
      <c r="N14" s="3">
        <f t="shared" si="0"/>
        <v>190</v>
      </c>
      <c r="O14">
        <v>190</v>
      </c>
      <c r="P14" s="1"/>
      <c r="Q14" s="1"/>
      <c r="R14" s="1"/>
      <c r="S14" s="1"/>
    </row>
    <row r="15" spans="2:19" x14ac:dyDescent="0.25">
      <c r="B15" s="1">
        <v>0</v>
      </c>
      <c r="C15" s="1">
        <v>0</v>
      </c>
      <c r="D15" s="1">
        <f>0.8*0.8</f>
        <v>0.64000000000000012</v>
      </c>
      <c r="E15" s="1">
        <v>0</v>
      </c>
      <c r="F15" s="1">
        <v>0.8</v>
      </c>
      <c r="G15" s="1">
        <v>1</v>
      </c>
      <c r="H15" s="1">
        <v>0</v>
      </c>
      <c r="I15" s="1">
        <v>0</v>
      </c>
      <c r="J15" s="1">
        <f>0.6*0.6</f>
        <v>0.36</v>
      </c>
      <c r="K15" s="1">
        <v>0</v>
      </c>
      <c r="L15" s="1">
        <v>0.6</v>
      </c>
      <c r="M15" s="1">
        <v>1</v>
      </c>
      <c r="N15" s="3">
        <f>SUMPRODUCT($B$4:$M$4,B15:M15)</f>
        <v>160</v>
      </c>
      <c r="O15" s="3">
        <v>140</v>
      </c>
      <c r="P15" s="1"/>
      <c r="Q15" s="1"/>
      <c r="R15" s="1"/>
      <c r="S15" s="1"/>
    </row>
    <row r="16" spans="2:19" x14ac:dyDescent="0.25">
      <c r="B16" s="1">
        <v>0</v>
      </c>
      <c r="C16" s="1">
        <v>0</v>
      </c>
      <c r="D16" s="1">
        <f>0.8*0.8</f>
        <v>0.64000000000000012</v>
      </c>
      <c r="E16" s="1">
        <v>0</v>
      </c>
      <c r="F16" s="1">
        <v>0.8</v>
      </c>
      <c r="G16" s="1">
        <v>1</v>
      </c>
      <c r="H16" s="1">
        <v>0</v>
      </c>
      <c r="I16" s="1">
        <v>0</v>
      </c>
      <c r="J16" s="1">
        <f>0.6*0.6</f>
        <v>0.36</v>
      </c>
      <c r="K16" s="1">
        <v>0</v>
      </c>
      <c r="L16" s="1">
        <v>0.6</v>
      </c>
      <c r="M16" s="1">
        <v>1</v>
      </c>
      <c r="N16" s="3">
        <f t="shared" si="0"/>
        <v>160</v>
      </c>
      <c r="O16">
        <v>190</v>
      </c>
      <c r="P16" s="1"/>
      <c r="Q16" s="1"/>
      <c r="R16" s="1"/>
      <c r="S16" s="1"/>
    </row>
    <row r="17" spans="2:19" x14ac:dyDescent="0.25">
      <c r="B17" s="1">
        <v>1</v>
      </c>
      <c r="C17" s="1">
        <v>1</v>
      </c>
      <c r="D17" s="1">
        <v>1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3">
        <f t="shared" si="0"/>
        <v>80</v>
      </c>
      <c r="O17" s="3">
        <v>80</v>
      </c>
      <c r="P17" s="1"/>
      <c r="Q17" s="1"/>
      <c r="R17" s="1"/>
      <c r="S17" s="1"/>
    </row>
    <row r="18" spans="2:19" x14ac:dyDescent="0.25"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1</v>
      </c>
      <c r="I18" s="1">
        <v>1</v>
      </c>
      <c r="J18" s="1">
        <v>1</v>
      </c>
      <c r="K18" s="1">
        <v>0</v>
      </c>
      <c r="L18" s="1">
        <v>0</v>
      </c>
      <c r="M18" s="1">
        <v>0</v>
      </c>
      <c r="N18" s="3">
        <f t="shared" si="0"/>
        <v>80</v>
      </c>
      <c r="O18" s="3">
        <v>80</v>
      </c>
      <c r="P18" s="1"/>
      <c r="Q18" s="1"/>
      <c r="R18" s="1"/>
      <c r="S18" s="1"/>
    </row>
    <row r="19" spans="2:19" x14ac:dyDescent="0.25">
      <c r="B19" s="1">
        <v>0</v>
      </c>
      <c r="C19" s="1">
        <v>0</v>
      </c>
      <c r="D19" s="1">
        <v>0</v>
      </c>
      <c r="E19" s="1">
        <v>1</v>
      </c>
      <c r="F19" s="1">
        <v>1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3">
        <f t="shared" si="0"/>
        <v>80</v>
      </c>
      <c r="O19" s="3">
        <v>80</v>
      </c>
    </row>
    <row r="20" spans="2:19" x14ac:dyDescent="0.25"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</v>
      </c>
      <c r="L20" s="1">
        <v>1</v>
      </c>
      <c r="M20" s="1">
        <v>0</v>
      </c>
      <c r="N20" s="3">
        <f t="shared" si="0"/>
        <v>80</v>
      </c>
      <c r="O20" s="3">
        <v>80</v>
      </c>
    </row>
    <row r="21" spans="2:19" x14ac:dyDescent="0.25"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1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3">
        <f t="shared" si="0"/>
        <v>80</v>
      </c>
      <c r="O21" s="3">
        <v>80</v>
      </c>
    </row>
    <row r="22" spans="2:19" x14ac:dyDescent="0.25"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 s="3">
        <f t="shared" si="0"/>
        <v>80</v>
      </c>
      <c r="O22" s="3">
        <v>80</v>
      </c>
    </row>
  </sheetData>
  <mergeCells count="3">
    <mergeCell ref="B2:E2"/>
    <mergeCell ref="B6:E6"/>
    <mergeCell ref="B9:E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Relatório de Resposta 1</vt:lpstr>
      <vt:lpstr>Relatório de Sensibilidade 1</vt:lpstr>
      <vt:lpstr>Relatório de Limites 1</vt:lpstr>
      <vt:lpstr>Folha1</vt:lpstr>
      <vt:lpstr>Folha2</vt:lpstr>
      <vt:lpstr>Folha3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2013-11-27T14:46:41Z</dcterms:created>
  <dcterms:modified xsi:type="dcterms:W3CDTF">2013-11-30T16:57:12Z</dcterms:modified>
</cp:coreProperties>
</file>